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 Company\Own Company\MFI - AARAMBH MICROFINANCE\Business Pitch\"/>
    </mc:Choice>
  </mc:AlternateContent>
  <xr:revisionPtr revIDLastSave="0" documentId="13_ncr:1_{14B5C045-23FD-4D4F-8A32-E0BE5382EA78}" xr6:coauthVersionLast="47" xr6:coauthVersionMax="47" xr10:uidLastSave="{00000000-0000-0000-0000-000000000000}"/>
  <bookViews>
    <workbookView xWindow="-110" yWindow="-110" windowWidth="19420" windowHeight="10300" tabRatio="855" firstSheet="3" activeTab="13" xr2:uid="{00000000-000D-0000-FFFF-FFFF00000000}"/>
  </bookViews>
  <sheets>
    <sheet name="Assumptions" sheetId="33" r:id="rId1"/>
    <sheet name="Working for Branches" sheetId="40" r:id="rId2"/>
    <sheet name="Revenue" sheetId="26" r:id="rId3"/>
    <sheet name="Cost" sheetId="34" r:id="rId4"/>
    <sheet name="Salary" sheetId="35" r:id="rId5"/>
    <sheet name="Capex" sheetId="36" r:id="rId6"/>
    <sheet name="Income Statement" sheetId="29" r:id="rId7"/>
    <sheet name="Balance Sheet" sheetId="30" r:id="rId8"/>
    <sheet name="Cash Flow Statements" sheetId="31" r:id="rId9"/>
    <sheet name="DCF" sheetId="2" r:id="rId10"/>
    <sheet name="VC" sheetId="38" state="hidden" r:id="rId11"/>
    <sheet name="WACC" sheetId="3" r:id="rId12"/>
    <sheet name="Summary" sheetId="25" r:id="rId13"/>
    <sheet name="Plan" sheetId="41" r:id="rId14"/>
  </sheets>
  <externalReferences>
    <externalReference r:id="rId15"/>
    <externalReference r:id="rId16"/>
    <externalReference r:id="rId17"/>
  </externalReferences>
  <definedNames>
    <definedName name="_Fill" localSheetId="4">#REF!</definedName>
    <definedName name="_Fill" localSheetId="10">#REF!</definedName>
    <definedName name="_Fill">#REF!</definedName>
    <definedName name="_xlnm._FilterDatabase" localSheetId="3" hidden="1">Cost!$A$1:$C$3</definedName>
    <definedName name="_xlnm._FilterDatabase" localSheetId="2" hidden="1">Revenue!$A$1:$C$3</definedName>
    <definedName name="_Key1" localSheetId="4">#REF!</definedName>
    <definedName name="_Key1" localSheetId="10">#REF!</definedName>
    <definedName name="_Key1">#REF!</definedName>
    <definedName name="_Key2" localSheetId="4">#REF!</definedName>
    <definedName name="_Key2">#REF!</definedName>
    <definedName name="_od" hidden="1">0</definedName>
    <definedName name="_Order1" hidden="1">0</definedName>
    <definedName name="_Order2" hidden="1">255</definedName>
    <definedName name="_Sort" localSheetId="4">#REF!</definedName>
    <definedName name="_Sort">#REF!</definedName>
    <definedName name="_Table1_In1">#REF!</definedName>
    <definedName name="_Table1_Out">#REF!</definedName>
    <definedName name="_Table2_In1">#REF!</definedName>
    <definedName name="_Table2_In2">#REF!</definedName>
    <definedName name="_Table2_Out">#REF!</definedName>
    <definedName name="A">#REF!</definedName>
    <definedName name="AA">#REF!</definedName>
    <definedName name="AAA">#REF!</definedName>
    <definedName name="asa">#REF!</definedName>
    <definedName name="b">#REF!</definedName>
    <definedName name="Cash">#REF!</definedName>
    <definedName name="CIQWBGuid" hidden="1">"4f2b5917-b635-45e3-be69-c25f578da840"</definedName>
    <definedName name="Data">'[1]P-FIS'!$A$13:$G$58</definedName>
    <definedName name="_xlnm.Database" localSheetId="4">#REF!</definedName>
    <definedName name="_xlnm.Database" localSheetId="10">#REF!</definedName>
    <definedName name="_xlnm.Database">#REF!</definedName>
    <definedName name="Database_MI" localSheetId="4">#REF!</definedName>
    <definedName name="Database_MI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43721.264212963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JUDULNOTE">#REF!</definedName>
    <definedName name="kas">'[2]P-FIS'!$E$12:$Y$58</definedName>
    <definedName name="LAMP" localSheetId="4">#REF!</definedName>
    <definedName name="LAMP" localSheetId="10">#REF!</definedName>
    <definedName name="LAMP">#REF!</definedName>
    <definedName name="LR" localSheetId="4">#REF!</definedName>
    <definedName name="LR">#REF!</definedName>
    <definedName name="MMM" localSheetId="4">#REF!</definedName>
    <definedName name="MMM">#REF!</definedName>
    <definedName name="NAME">#REF!</definedName>
    <definedName name="NN">#REF!</definedName>
    <definedName name="NOTE">#REF!</definedName>
    <definedName name="NRC">#REF!</definedName>
    <definedName name="_xlnm.Print_Area">#REF!</definedName>
    <definedName name="PRINT_AREA_MI">#REF!</definedName>
    <definedName name="Print_Area2">#REF!</definedName>
    <definedName name="_xlnm.Print_Titles">#REF!</definedName>
    <definedName name="PRINT_TITLES_MI">#REF!</definedName>
    <definedName name="saja">#REF!</definedName>
    <definedName name="sda">#REF!</definedName>
    <definedName name="SPT" hidden="1">255</definedName>
    <definedName name="V">#REF!</definedName>
    <definedName name="XPC">#REF!</definedName>
    <definedName name="XPC.">#REF!</definedName>
    <definedName name="XPCLR">#REF!</definedName>
    <definedName name="yuny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41" l="1"/>
  <c r="F7" i="41"/>
  <c r="G7" i="41"/>
  <c r="H7" i="41"/>
  <c r="I7" i="41"/>
  <c r="E8" i="41"/>
  <c r="F8" i="41"/>
  <c r="G8" i="41"/>
  <c r="H8" i="41"/>
  <c r="I8" i="41"/>
  <c r="E9" i="41"/>
  <c r="F9" i="41"/>
  <c r="G9" i="41"/>
  <c r="H9" i="41"/>
  <c r="I9" i="41"/>
  <c r="E10" i="41"/>
  <c r="F10" i="41"/>
  <c r="G10" i="41"/>
  <c r="H10" i="41"/>
  <c r="I10" i="41"/>
  <c r="E11" i="41"/>
  <c r="F11" i="41"/>
  <c r="G11" i="41"/>
  <c r="H11" i="41"/>
  <c r="I11" i="41"/>
  <c r="BA67" i="40"/>
  <c r="BA68" i="40" s="1"/>
  <c r="AO67" i="40"/>
  <c r="AO68" i="40" s="1"/>
  <c r="AD67" i="40"/>
  <c r="AD68" i="40" s="1"/>
  <c r="R68" i="40"/>
  <c r="R67" i="40"/>
  <c r="H66" i="40"/>
  <c r="I66" i="40"/>
  <c r="J66" i="40"/>
  <c r="K66" i="40"/>
  <c r="L66" i="40"/>
  <c r="M66" i="40"/>
  <c r="N66" i="40"/>
  <c r="O66" i="40"/>
  <c r="P66" i="40"/>
  <c r="Q66" i="40"/>
  <c r="R66" i="40"/>
  <c r="S66" i="40"/>
  <c r="T66" i="40"/>
  <c r="U66" i="40"/>
  <c r="V66" i="40"/>
  <c r="W66" i="40"/>
  <c r="X66" i="40"/>
  <c r="Y66" i="40"/>
  <c r="Z66" i="40"/>
  <c r="AA66" i="40"/>
  <c r="AB66" i="40"/>
  <c r="AC66" i="40"/>
  <c r="AD66" i="40"/>
  <c r="AE66" i="40"/>
  <c r="AF66" i="40"/>
  <c r="AG66" i="40"/>
  <c r="AH66" i="40"/>
  <c r="AI66" i="40"/>
  <c r="AJ66" i="40"/>
  <c r="AK66" i="40"/>
  <c r="AL66" i="40"/>
  <c r="AM66" i="40"/>
  <c r="AN66" i="40"/>
  <c r="AO66" i="40"/>
  <c r="AP66" i="40"/>
  <c r="AQ66" i="40"/>
  <c r="AR66" i="40"/>
  <c r="AS66" i="40"/>
  <c r="AT66" i="40"/>
  <c r="AU66" i="40"/>
  <c r="AV66" i="40"/>
  <c r="AW66" i="40"/>
  <c r="AX66" i="40"/>
  <c r="AY66" i="40"/>
  <c r="AZ66" i="40"/>
  <c r="BA66" i="40"/>
  <c r="BB66" i="40"/>
  <c r="BC66" i="40"/>
  <c r="BD66" i="40"/>
  <c r="BE66" i="40"/>
  <c r="BF66" i="40"/>
  <c r="BG66" i="40"/>
  <c r="BH66" i="40"/>
  <c r="BI66" i="40"/>
  <c r="BJ66" i="40"/>
  <c r="BK66" i="40"/>
  <c r="BL66" i="40"/>
  <c r="BM66" i="40"/>
  <c r="BN66" i="40"/>
  <c r="G66" i="40"/>
  <c r="D27" i="3"/>
  <c r="D26" i="3"/>
  <c r="C58" i="30"/>
  <c r="A16" i="34"/>
  <c r="J19" i="25" l="1"/>
  <c r="C76" i="35"/>
  <c r="C73" i="35"/>
  <c r="D73" i="35" s="1"/>
  <c r="C70" i="35"/>
  <c r="D70" i="35" s="1"/>
  <c r="C6" i="36"/>
  <c r="C52" i="36"/>
  <c r="C53" i="36" s="1"/>
  <c r="D50" i="36" s="1"/>
  <c r="C46" i="36"/>
  <c r="C47" i="36" s="1"/>
  <c r="D44" i="36" s="1"/>
  <c r="C40" i="36"/>
  <c r="D52" i="36" l="1"/>
  <c r="D53" i="36" s="1"/>
  <c r="E50" i="36" s="1"/>
  <c r="D46" i="36"/>
  <c r="D47" i="36" s="1"/>
  <c r="E44" i="36" s="1"/>
  <c r="C41" i="36"/>
  <c r="D38" i="36" s="1"/>
  <c r="E52" i="36" l="1"/>
  <c r="E53" i="36" s="1"/>
  <c r="F50" i="36" s="1"/>
  <c r="E46" i="36"/>
  <c r="E47" i="36"/>
  <c r="F44" i="36" s="1"/>
  <c r="D40" i="36"/>
  <c r="D41" i="36" s="1"/>
  <c r="E38" i="36" s="1"/>
  <c r="F52" i="36" l="1"/>
  <c r="F53" i="36" s="1"/>
  <c r="G50" i="36" s="1"/>
  <c r="F46" i="36"/>
  <c r="F47" i="36" s="1"/>
  <c r="G44" i="36" s="1"/>
  <c r="E40" i="36"/>
  <c r="E41" i="36" s="1"/>
  <c r="F38" i="36" s="1"/>
  <c r="G52" i="36" l="1"/>
  <c r="G53" i="36" s="1"/>
  <c r="G46" i="36"/>
  <c r="G47" i="36" s="1"/>
  <c r="F40" i="36"/>
  <c r="F41" i="36" s="1"/>
  <c r="G38" i="36" s="1"/>
  <c r="G40" i="36" l="1"/>
  <c r="G41" i="36" s="1"/>
  <c r="C79" i="35" l="1"/>
  <c r="C10" i="35"/>
  <c r="C11" i="35" s="1"/>
  <c r="C7" i="35"/>
  <c r="D10" i="35" l="1"/>
  <c r="K10" i="35"/>
  <c r="J15" i="34"/>
  <c r="E51" i="33"/>
  <c r="F51" i="33" s="1"/>
  <c r="G51" i="33" s="1"/>
  <c r="H51" i="33" s="1"/>
  <c r="I51" i="33" s="1"/>
  <c r="J51" i="33" s="1"/>
  <c r="K51" i="33" s="1"/>
  <c r="L51" i="33" s="1"/>
  <c r="M51" i="33" s="1"/>
  <c r="N51" i="33" s="1"/>
  <c r="O51" i="33" s="1"/>
  <c r="P51" i="33" s="1"/>
  <c r="Q51" i="33" s="1"/>
  <c r="R51" i="33" s="1"/>
  <c r="S51" i="33" s="1"/>
  <c r="T51" i="33" s="1"/>
  <c r="U51" i="33" s="1"/>
  <c r="V51" i="33" s="1"/>
  <c r="W51" i="33" s="1"/>
  <c r="X51" i="33" s="1"/>
  <c r="Y51" i="33" s="1"/>
  <c r="Z51" i="33" s="1"/>
  <c r="AA51" i="33" s="1"/>
  <c r="AB51" i="33" s="1"/>
  <c r="AC51" i="33" s="1"/>
  <c r="AD51" i="33" s="1"/>
  <c r="AE51" i="33" s="1"/>
  <c r="AF51" i="33" s="1"/>
  <c r="AG51" i="33" s="1"/>
  <c r="AH51" i="33" s="1"/>
  <c r="AI51" i="33" s="1"/>
  <c r="AJ51" i="33" s="1"/>
  <c r="AK51" i="33" s="1"/>
  <c r="AL51" i="33" s="1"/>
  <c r="AM51" i="33" s="1"/>
  <c r="AN51" i="33" s="1"/>
  <c r="AO51" i="33" s="1"/>
  <c r="AP51" i="33" s="1"/>
  <c r="AQ51" i="33" s="1"/>
  <c r="AR51" i="33" s="1"/>
  <c r="AS51" i="33" s="1"/>
  <c r="AT51" i="33" s="1"/>
  <c r="AU51" i="33" s="1"/>
  <c r="AV51" i="33" s="1"/>
  <c r="AW51" i="33" s="1"/>
  <c r="AX51" i="33" s="1"/>
  <c r="AY51" i="33" s="1"/>
  <c r="AZ51" i="33" s="1"/>
  <c r="BA51" i="33" s="1"/>
  <c r="BB51" i="33" s="1"/>
  <c r="BC51" i="33" s="1"/>
  <c r="BD51" i="33" s="1"/>
  <c r="BE51" i="33" s="1"/>
  <c r="BF51" i="33" s="1"/>
  <c r="BG51" i="33" s="1"/>
  <c r="BH51" i="33" s="1"/>
  <c r="BI51" i="33" s="1"/>
  <c r="BJ51" i="33" s="1"/>
  <c r="BK51" i="33" s="1"/>
  <c r="BQ15" i="34" s="1"/>
  <c r="E58" i="33"/>
  <c r="F58" i="33" s="1"/>
  <c r="G58" i="33" s="1"/>
  <c r="H58" i="33" s="1"/>
  <c r="I58" i="33" s="1"/>
  <c r="J58" i="33" s="1"/>
  <c r="K58" i="33" s="1"/>
  <c r="L58" i="33" s="1"/>
  <c r="M58" i="33" s="1"/>
  <c r="N58" i="33" s="1"/>
  <c r="O58" i="33" s="1"/>
  <c r="P58" i="33" s="1"/>
  <c r="Q58" i="33" s="1"/>
  <c r="R58" i="33" s="1"/>
  <c r="S58" i="33" s="1"/>
  <c r="T58" i="33" s="1"/>
  <c r="U58" i="33" s="1"/>
  <c r="V58" i="33" s="1"/>
  <c r="W58" i="33" s="1"/>
  <c r="X58" i="33" s="1"/>
  <c r="Y58" i="33" s="1"/>
  <c r="Z58" i="33" s="1"/>
  <c r="AA58" i="33" s="1"/>
  <c r="AB58" i="33" s="1"/>
  <c r="AC58" i="33" s="1"/>
  <c r="AD58" i="33" s="1"/>
  <c r="AE58" i="33" s="1"/>
  <c r="AF58" i="33" s="1"/>
  <c r="AG58" i="33" s="1"/>
  <c r="AH58" i="33" s="1"/>
  <c r="AI58" i="33" s="1"/>
  <c r="AJ58" i="33" s="1"/>
  <c r="AK58" i="33" s="1"/>
  <c r="AL58" i="33" s="1"/>
  <c r="AM58" i="33" s="1"/>
  <c r="AN58" i="33" s="1"/>
  <c r="AO58" i="33" s="1"/>
  <c r="AP58" i="33" s="1"/>
  <c r="AQ58" i="33" s="1"/>
  <c r="AR58" i="33" s="1"/>
  <c r="AS58" i="33" s="1"/>
  <c r="AT58" i="33" s="1"/>
  <c r="AU58" i="33" s="1"/>
  <c r="AV58" i="33" s="1"/>
  <c r="AW58" i="33" s="1"/>
  <c r="AX58" i="33" s="1"/>
  <c r="AY58" i="33" s="1"/>
  <c r="AZ58" i="33" s="1"/>
  <c r="BA58" i="33" s="1"/>
  <c r="BB58" i="33" s="1"/>
  <c r="BC58" i="33" s="1"/>
  <c r="BD58" i="33" s="1"/>
  <c r="BE58" i="33" s="1"/>
  <c r="BF58" i="33" s="1"/>
  <c r="BG58" i="33" s="1"/>
  <c r="BH58" i="33" s="1"/>
  <c r="BI58" i="33" s="1"/>
  <c r="BJ58" i="33" s="1"/>
  <c r="BK58" i="33" s="1"/>
  <c r="E60" i="33"/>
  <c r="F60" i="33" s="1"/>
  <c r="G60" i="33" s="1"/>
  <c r="H60" i="33" s="1"/>
  <c r="I60" i="33" s="1"/>
  <c r="J60" i="33" s="1"/>
  <c r="K60" i="33" s="1"/>
  <c r="L60" i="33" s="1"/>
  <c r="M60" i="33" s="1"/>
  <c r="N60" i="33" s="1"/>
  <c r="O60" i="33" s="1"/>
  <c r="P60" i="33" s="1"/>
  <c r="Q60" i="33" s="1"/>
  <c r="R60" i="33" s="1"/>
  <c r="S60" i="33" s="1"/>
  <c r="T60" i="33" s="1"/>
  <c r="U60" i="33" s="1"/>
  <c r="V60" i="33" s="1"/>
  <c r="W60" i="33" s="1"/>
  <c r="X60" i="33" s="1"/>
  <c r="Y60" i="33" s="1"/>
  <c r="Z60" i="33" s="1"/>
  <c r="AA60" i="33" s="1"/>
  <c r="AB60" i="33" s="1"/>
  <c r="AC60" i="33" s="1"/>
  <c r="AD60" i="33" s="1"/>
  <c r="AE60" i="33" s="1"/>
  <c r="AF60" i="33" s="1"/>
  <c r="AG60" i="33" s="1"/>
  <c r="AH60" i="33" s="1"/>
  <c r="AI60" i="33" s="1"/>
  <c r="AJ60" i="33" s="1"/>
  <c r="AK60" i="33" s="1"/>
  <c r="AL60" i="33" s="1"/>
  <c r="AM60" i="33" s="1"/>
  <c r="AN60" i="33" s="1"/>
  <c r="AO60" i="33" s="1"/>
  <c r="AP60" i="33" s="1"/>
  <c r="AQ60" i="33" s="1"/>
  <c r="AR60" i="33" s="1"/>
  <c r="AS60" i="33" s="1"/>
  <c r="AT60" i="33" s="1"/>
  <c r="AU60" i="33" s="1"/>
  <c r="AV60" i="33" s="1"/>
  <c r="AW60" i="33" s="1"/>
  <c r="AX60" i="33" s="1"/>
  <c r="AY60" i="33" s="1"/>
  <c r="AZ60" i="33" s="1"/>
  <c r="BA60" i="33" s="1"/>
  <c r="BB60" i="33" s="1"/>
  <c r="BC60" i="33" s="1"/>
  <c r="BD60" i="33" s="1"/>
  <c r="BE60" i="33" s="1"/>
  <c r="BF60" i="33" s="1"/>
  <c r="BG60" i="33" s="1"/>
  <c r="BH60" i="33" s="1"/>
  <c r="BI60" i="33" s="1"/>
  <c r="BJ60" i="33" s="1"/>
  <c r="BK60" i="33" s="1"/>
  <c r="N15" i="34" l="1"/>
  <c r="Q15" i="34"/>
  <c r="Y15" i="34"/>
  <c r="AG15" i="34"/>
  <c r="AO15" i="34"/>
  <c r="AW15" i="34"/>
  <c r="BE15" i="34"/>
  <c r="BM15" i="34"/>
  <c r="AE15" i="34"/>
  <c r="BK15" i="34"/>
  <c r="P15" i="34"/>
  <c r="AF15" i="34"/>
  <c r="BD15" i="34"/>
  <c r="R15" i="34"/>
  <c r="BF15" i="34"/>
  <c r="K15" i="34"/>
  <c r="S15" i="34"/>
  <c r="AA15" i="34"/>
  <c r="AI15" i="34"/>
  <c r="AQ15" i="34"/>
  <c r="AY15" i="34"/>
  <c r="BG15" i="34"/>
  <c r="BO15" i="34"/>
  <c r="V15" i="34"/>
  <c r="AL15" i="34"/>
  <c r="AT15" i="34"/>
  <c r="BB15" i="34"/>
  <c r="O15" i="34"/>
  <c r="AU15" i="34"/>
  <c r="Z15" i="34"/>
  <c r="AP15" i="34"/>
  <c r="BN15" i="34"/>
  <c r="L15" i="34"/>
  <c r="T15" i="34"/>
  <c r="AB15" i="34"/>
  <c r="AJ15" i="34"/>
  <c r="AR15" i="34"/>
  <c r="AZ15" i="34"/>
  <c r="BH15" i="34"/>
  <c r="BP15" i="34"/>
  <c r="AD15" i="34"/>
  <c r="BJ15" i="34"/>
  <c r="W15" i="34"/>
  <c r="AM15" i="34"/>
  <c r="BC15" i="34"/>
  <c r="X15" i="34"/>
  <c r="AN15" i="34"/>
  <c r="AV15" i="34"/>
  <c r="BL15" i="34"/>
  <c r="AH15" i="34"/>
  <c r="AX15" i="34"/>
  <c r="M15" i="34"/>
  <c r="U15" i="34"/>
  <c r="AC15" i="34"/>
  <c r="AK15" i="34"/>
  <c r="AS15" i="34"/>
  <c r="BA15" i="34"/>
  <c r="BI15" i="34"/>
  <c r="D11" i="35"/>
  <c r="E10" i="35"/>
  <c r="C13" i="35"/>
  <c r="C14" i="35" s="1"/>
  <c r="C49" i="35"/>
  <c r="C43" i="35"/>
  <c r="C40" i="35"/>
  <c r="K40" i="35" s="1"/>
  <c r="C31" i="35"/>
  <c r="K31" i="35" s="1"/>
  <c r="C16" i="35"/>
  <c r="C19" i="35"/>
  <c r="BR29" i="33"/>
  <c r="BQ29" i="33"/>
  <c r="AN29" i="33" s="1"/>
  <c r="AO29" i="33" s="1"/>
  <c r="AP29" i="33" s="1"/>
  <c r="AQ29" i="33" s="1"/>
  <c r="AR29" i="33" s="1"/>
  <c r="AS29" i="33" s="1"/>
  <c r="AT29" i="33" s="1"/>
  <c r="AU29" i="33" s="1"/>
  <c r="AV29" i="33" s="1"/>
  <c r="AW29" i="33" s="1"/>
  <c r="AX29" i="33" s="1"/>
  <c r="BP29" i="33"/>
  <c r="BO29" i="33"/>
  <c r="P29" i="33" s="1"/>
  <c r="Q29" i="33" s="1"/>
  <c r="R29" i="33" s="1"/>
  <c r="S29" i="33" s="1"/>
  <c r="T29" i="33" s="1"/>
  <c r="U29" i="33" s="1"/>
  <c r="V29" i="33" s="1"/>
  <c r="W29" i="33" s="1"/>
  <c r="X29" i="33" s="1"/>
  <c r="Y29" i="33" s="1"/>
  <c r="Z29" i="33" s="1"/>
  <c r="AA29" i="33" s="1"/>
  <c r="BN29" i="33"/>
  <c r="D29" i="33" s="1"/>
  <c r="E29" i="33" s="1"/>
  <c r="F29" i="33" s="1"/>
  <c r="G29" i="33" s="1"/>
  <c r="H29" i="33" s="1"/>
  <c r="I29" i="33" s="1"/>
  <c r="J29" i="33" s="1"/>
  <c r="K29" i="33" s="1"/>
  <c r="L29" i="33" s="1"/>
  <c r="M29" i="33" s="1"/>
  <c r="N29" i="33" s="1"/>
  <c r="O29" i="33" s="1"/>
  <c r="A19" i="34"/>
  <c r="D17" i="33"/>
  <c r="AN31" i="33"/>
  <c r="AO31" i="33" s="1"/>
  <c r="AP31" i="33" s="1"/>
  <c r="AQ31" i="33" s="1"/>
  <c r="AR31" i="33" s="1"/>
  <c r="AS31" i="33" s="1"/>
  <c r="AT31" i="33" s="1"/>
  <c r="AU31" i="33" s="1"/>
  <c r="AV31" i="33" s="1"/>
  <c r="AW31" i="33" s="1"/>
  <c r="AX31" i="33" s="1"/>
  <c r="AY31" i="33" s="1"/>
  <c r="AZ31" i="33" s="1"/>
  <c r="BA31" i="33" s="1"/>
  <c r="BB31" i="33" s="1"/>
  <c r="BC31" i="33" s="1"/>
  <c r="BD31" i="33" s="1"/>
  <c r="BE31" i="33" s="1"/>
  <c r="BF31" i="33" s="1"/>
  <c r="BG31" i="33" s="1"/>
  <c r="BH31" i="33" s="1"/>
  <c r="BI31" i="33" s="1"/>
  <c r="BJ31" i="33" s="1"/>
  <c r="BK31" i="33" s="1"/>
  <c r="P31" i="33"/>
  <c r="Q31" i="33" s="1"/>
  <c r="R31" i="33" s="1"/>
  <c r="S31" i="33" s="1"/>
  <c r="T31" i="33" s="1"/>
  <c r="U31" i="33" s="1"/>
  <c r="V31" i="33" s="1"/>
  <c r="W31" i="33" s="1"/>
  <c r="X31" i="33" s="1"/>
  <c r="Y31" i="33" s="1"/>
  <c r="Z31" i="33" s="1"/>
  <c r="AA31" i="33" s="1"/>
  <c r="AB31" i="33" s="1"/>
  <c r="AC31" i="33" s="1"/>
  <c r="AD31" i="33" s="1"/>
  <c r="AE31" i="33" s="1"/>
  <c r="AF31" i="33" s="1"/>
  <c r="AG31" i="33" s="1"/>
  <c r="AH31" i="33" s="1"/>
  <c r="AI31" i="33" s="1"/>
  <c r="AJ31" i="33" s="1"/>
  <c r="AK31" i="33" s="1"/>
  <c r="AL31" i="33" s="1"/>
  <c r="AM31" i="33" s="1"/>
  <c r="D31" i="33"/>
  <c r="E31" i="33" s="1"/>
  <c r="F31" i="33" s="1"/>
  <c r="G31" i="33" s="1"/>
  <c r="H31" i="33" s="1"/>
  <c r="I31" i="33" s="1"/>
  <c r="J31" i="33" s="1"/>
  <c r="K31" i="33" s="1"/>
  <c r="L31" i="33" s="1"/>
  <c r="M31" i="33" s="1"/>
  <c r="N31" i="33" s="1"/>
  <c r="O31" i="33" s="1"/>
  <c r="AN30" i="33"/>
  <c r="AO30" i="33" s="1"/>
  <c r="AP30" i="33" s="1"/>
  <c r="AQ30" i="33" s="1"/>
  <c r="AR30" i="33" s="1"/>
  <c r="AS30" i="33" s="1"/>
  <c r="AT30" i="33" s="1"/>
  <c r="AU30" i="33" s="1"/>
  <c r="AV30" i="33" s="1"/>
  <c r="AW30" i="33" s="1"/>
  <c r="AX30" i="33" s="1"/>
  <c r="AY30" i="33" s="1"/>
  <c r="AZ30" i="33" s="1"/>
  <c r="BA30" i="33" s="1"/>
  <c r="BB30" i="33" s="1"/>
  <c r="BC30" i="33" s="1"/>
  <c r="BD30" i="33" s="1"/>
  <c r="BE30" i="33" s="1"/>
  <c r="BF30" i="33" s="1"/>
  <c r="BG30" i="33" s="1"/>
  <c r="BH30" i="33" s="1"/>
  <c r="BI30" i="33" s="1"/>
  <c r="BJ30" i="33" s="1"/>
  <c r="BK30" i="33" s="1"/>
  <c r="P30" i="33"/>
  <c r="Q30" i="33" s="1"/>
  <c r="R30" i="33" s="1"/>
  <c r="S30" i="33" s="1"/>
  <c r="T30" i="33" s="1"/>
  <c r="U30" i="33" s="1"/>
  <c r="V30" i="33" s="1"/>
  <c r="W30" i="33" s="1"/>
  <c r="X30" i="33" s="1"/>
  <c r="Y30" i="33" s="1"/>
  <c r="Z30" i="33" s="1"/>
  <c r="AA30" i="33" s="1"/>
  <c r="AB30" i="33" s="1"/>
  <c r="AC30" i="33" s="1"/>
  <c r="AD30" i="33" s="1"/>
  <c r="AE30" i="33" s="1"/>
  <c r="AF30" i="33" s="1"/>
  <c r="AG30" i="33" s="1"/>
  <c r="AH30" i="33" s="1"/>
  <c r="AI30" i="33" s="1"/>
  <c r="AJ30" i="33" s="1"/>
  <c r="AK30" i="33" s="1"/>
  <c r="AL30" i="33" s="1"/>
  <c r="AM30" i="33" s="1"/>
  <c r="D30" i="33"/>
  <c r="E30" i="33" s="1"/>
  <c r="F30" i="33" s="1"/>
  <c r="G30" i="33" s="1"/>
  <c r="H30" i="33" s="1"/>
  <c r="I30" i="33" s="1"/>
  <c r="J30" i="33" s="1"/>
  <c r="K30" i="33" s="1"/>
  <c r="L30" i="33" s="1"/>
  <c r="M30" i="33" s="1"/>
  <c r="N30" i="33" s="1"/>
  <c r="O30" i="33" s="1"/>
  <c r="G33" i="36"/>
  <c r="F33" i="36"/>
  <c r="E33" i="36"/>
  <c r="D33" i="36"/>
  <c r="C33" i="36"/>
  <c r="G27" i="36"/>
  <c r="F27" i="36"/>
  <c r="E27" i="36"/>
  <c r="D27" i="36"/>
  <c r="C27" i="36"/>
  <c r="G21" i="36"/>
  <c r="F21" i="36"/>
  <c r="E21" i="36"/>
  <c r="D21" i="36"/>
  <c r="C21" i="36"/>
  <c r="G15" i="36"/>
  <c r="F15" i="36"/>
  <c r="E15" i="36"/>
  <c r="D15" i="36"/>
  <c r="C15" i="36"/>
  <c r="C46" i="35"/>
  <c r="C28" i="35"/>
  <c r="D28" i="35" s="1"/>
  <c r="C25" i="35"/>
  <c r="E49" i="33"/>
  <c r="F49" i="33" s="1"/>
  <c r="G49" i="33" s="1"/>
  <c r="H49" i="33" s="1"/>
  <c r="I49" i="33" s="1"/>
  <c r="J49" i="33" s="1"/>
  <c r="K49" i="33" s="1"/>
  <c r="L49" i="33" s="1"/>
  <c r="M49" i="33" s="1"/>
  <c r="N49" i="33" s="1"/>
  <c r="O49" i="33" s="1"/>
  <c r="P49" i="33" s="1"/>
  <c r="Q49" i="33" s="1"/>
  <c r="R49" i="33" s="1"/>
  <c r="S49" i="33" s="1"/>
  <c r="T49" i="33" s="1"/>
  <c r="U49" i="33" s="1"/>
  <c r="V49" i="33" s="1"/>
  <c r="W49" i="33" s="1"/>
  <c r="X49" i="33" s="1"/>
  <c r="Y49" i="33" s="1"/>
  <c r="Z49" i="33" s="1"/>
  <c r="AA49" i="33" s="1"/>
  <c r="AB49" i="33" s="1"/>
  <c r="AC49" i="33" s="1"/>
  <c r="AD49" i="33" s="1"/>
  <c r="AE49" i="33" s="1"/>
  <c r="AF49" i="33" s="1"/>
  <c r="AG49" i="33" s="1"/>
  <c r="AH49" i="33" s="1"/>
  <c r="AI49" i="33" s="1"/>
  <c r="AJ49" i="33" s="1"/>
  <c r="AK49" i="33" s="1"/>
  <c r="AL49" i="33" s="1"/>
  <c r="AM49" i="33" s="1"/>
  <c r="AN49" i="33" s="1"/>
  <c r="AO49" i="33" s="1"/>
  <c r="AP49" i="33" s="1"/>
  <c r="AQ49" i="33" s="1"/>
  <c r="AR49" i="33" s="1"/>
  <c r="AS49" i="33" s="1"/>
  <c r="AT49" i="33" s="1"/>
  <c r="AU49" i="33" s="1"/>
  <c r="AV49" i="33" s="1"/>
  <c r="AW49" i="33" s="1"/>
  <c r="AX49" i="33" s="1"/>
  <c r="AY49" i="33" s="1"/>
  <c r="AZ49" i="33" s="1"/>
  <c r="BA49" i="33" s="1"/>
  <c r="BB49" i="33" s="1"/>
  <c r="BC49" i="33" s="1"/>
  <c r="BD49" i="33" s="1"/>
  <c r="BE49" i="33" s="1"/>
  <c r="BF49" i="33" s="1"/>
  <c r="BG49" i="33" s="1"/>
  <c r="BH49" i="33" s="1"/>
  <c r="BI49" i="33" s="1"/>
  <c r="BJ49" i="33" s="1"/>
  <c r="BK49" i="33" s="1"/>
  <c r="C7" i="36" l="1"/>
  <c r="J12" i="25" s="1"/>
  <c r="D7" i="36"/>
  <c r="E7" i="36"/>
  <c r="F7" i="36"/>
  <c r="G7" i="36"/>
  <c r="F15" i="34"/>
  <c r="D15" i="34"/>
  <c r="H15" i="34"/>
  <c r="G15" i="34"/>
  <c r="E15" i="34"/>
  <c r="E11" i="35"/>
  <c r="F10" i="35"/>
  <c r="D13" i="35"/>
  <c r="E13" i="35" s="1"/>
  <c r="F13" i="35" s="1"/>
  <c r="K13" i="35"/>
  <c r="D5" i="40"/>
  <c r="H2" i="40"/>
  <c r="I2" i="40" s="1"/>
  <c r="F199" i="40" a="1"/>
  <c r="F258" i="40" s="1"/>
  <c r="BN258" i="40" s="1"/>
  <c r="E199" i="40" a="1"/>
  <c r="E255" i="40" s="1"/>
  <c r="F135" i="40" a="1"/>
  <c r="F194" i="40" s="1"/>
  <c r="E135" i="40" a="1"/>
  <c r="E191" i="40" s="1"/>
  <c r="F71" i="40" a="1"/>
  <c r="F130" i="40" s="1"/>
  <c r="E71" i="40" a="1"/>
  <c r="E127" i="40" s="1"/>
  <c r="B71" i="40" a="1"/>
  <c r="B91" i="40" s="1"/>
  <c r="E14" i="35" l="1"/>
  <c r="D14" i="35"/>
  <c r="G10" i="35"/>
  <c r="G11" i="35" s="1"/>
  <c r="F11" i="35"/>
  <c r="F14" i="35"/>
  <c r="G13" i="35"/>
  <c r="G14" i="35" s="1"/>
  <c r="B110" i="40"/>
  <c r="B121" i="40"/>
  <c r="B116" i="40"/>
  <c r="J2" i="40"/>
  <c r="K2" i="40" s="1"/>
  <c r="L2" i="40" s="1"/>
  <c r="M2" i="40" s="1"/>
  <c r="N2" i="40" s="1"/>
  <c r="O2" i="40" s="1"/>
  <c r="P2" i="40" s="1"/>
  <c r="Q2" i="40" s="1"/>
  <c r="R2" i="40" s="1"/>
  <c r="S2" i="40" s="1"/>
  <c r="T2" i="40" s="1"/>
  <c r="U2" i="40" s="1"/>
  <c r="V2" i="40" s="1"/>
  <c r="W2" i="40" s="1"/>
  <c r="X2" i="40" s="1"/>
  <c r="Y2" i="40" s="1"/>
  <c r="Z2" i="40" s="1"/>
  <c r="AA2" i="40" s="1"/>
  <c r="AB2" i="40" s="1"/>
  <c r="AC2" i="40" s="1"/>
  <c r="AD2" i="40" s="1"/>
  <c r="AE2" i="40" s="1"/>
  <c r="AF2" i="40" s="1"/>
  <c r="AG2" i="40" s="1"/>
  <c r="AH2" i="40" s="1"/>
  <c r="AI2" i="40" s="1"/>
  <c r="AJ2" i="40" s="1"/>
  <c r="AK2" i="40" s="1"/>
  <c r="AL2" i="40" s="1"/>
  <c r="AM2" i="40" s="1"/>
  <c r="AN2" i="40" s="1"/>
  <c r="AO2" i="40" s="1"/>
  <c r="AP2" i="40" s="1"/>
  <c r="AQ2" i="40" s="1"/>
  <c r="AR2" i="40" s="1"/>
  <c r="AS2" i="40" s="1"/>
  <c r="AT2" i="40" s="1"/>
  <c r="AU2" i="40" s="1"/>
  <c r="AV2" i="40" s="1"/>
  <c r="AW2" i="40" s="1"/>
  <c r="AX2" i="40" s="1"/>
  <c r="AY2" i="40" s="1"/>
  <c r="AZ2" i="40" s="1"/>
  <c r="BA2" i="40" s="1"/>
  <c r="BB2" i="40" s="1"/>
  <c r="BC2" i="40" s="1"/>
  <c r="BD2" i="40" s="1"/>
  <c r="BE2" i="40" s="1"/>
  <c r="BF2" i="40" s="1"/>
  <c r="BG2" i="40" s="1"/>
  <c r="BH2" i="40" s="1"/>
  <c r="BI2" i="40" s="1"/>
  <c r="BJ2" i="40" s="1"/>
  <c r="BK2" i="40" s="1"/>
  <c r="BL2" i="40" s="1"/>
  <c r="BM2" i="40" s="1"/>
  <c r="BN2" i="40" s="1"/>
  <c r="E200" i="40"/>
  <c r="E224" i="40"/>
  <c r="E240" i="40"/>
  <c r="E256" i="40"/>
  <c r="F211" i="40"/>
  <c r="F227" i="40"/>
  <c r="F251" i="40"/>
  <c r="E201" i="40"/>
  <c r="E209" i="40"/>
  <c r="E217" i="40"/>
  <c r="E225" i="40"/>
  <c r="E233" i="40"/>
  <c r="E241" i="40"/>
  <c r="E249" i="40"/>
  <c r="E257" i="40"/>
  <c r="F204" i="40"/>
  <c r="F212" i="40"/>
  <c r="F220" i="40"/>
  <c r="F228" i="40"/>
  <c r="F236" i="40"/>
  <c r="BA236" i="40" s="1"/>
  <c r="F244" i="40"/>
  <c r="F252" i="40"/>
  <c r="BI252" i="40" s="1"/>
  <c r="E208" i="40"/>
  <c r="E216" i="40"/>
  <c r="E232" i="40"/>
  <c r="E248" i="40"/>
  <c r="F203" i="40"/>
  <c r="F219" i="40"/>
  <c r="F235" i="40"/>
  <c r="F243" i="40"/>
  <c r="E202" i="40"/>
  <c r="E210" i="40"/>
  <c r="E218" i="40"/>
  <c r="E226" i="40"/>
  <c r="E234" i="40"/>
  <c r="E242" i="40"/>
  <c r="E250" i="40"/>
  <c r="E258" i="40"/>
  <c r="F205" i="40"/>
  <c r="F213" i="40"/>
  <c r="F221" i="40"/>
  <c r="F229" i="40"/>
  <c r="F237" i="40"/>
  <c r="F245" i="40"/>
  <c r="F253" i="40"/>
  <c r="F206" i="40"/>
  <c r="F214" i="40"/>
  <c r="F222" i="40"/>
  <c r="F230" i="40"/>
  <c r="F238" i="40"/>
  <c r="F246" i="40"/>
  <c r="F254" i="40"/>
  <c r="E211" i="40"/>
  <c r="E204" i="40"/>
  <c r="E212" i="40"/>
  <c r="E220" i="40"/>
  <c r="E228" i="40"/>
  <c r="E236" i="40"/>
  <c r="E244" i="40"/>
  <c r="E252" i="40"/>
  <c r="F199" i="40"/>
  <c r="F207" i="40"/>
  <c r="F215" i="40"/>
  <c r="F223" i="40"/>
  <c r="F231" i="40"/>
  <c r="F239" i="40"/>
  <c r="F247" i="40"/>
  <c r="F255" i="40"/>
  <c r="E203" i="40"/>
  <c r="E219" i="40"/>
  <c r="E227" i="40"/>
  <c r="E235" i="40"/>
  <c r="E251" i="40"/>
  <c r="E205" i="40"/>
  <c r="E213" i="40"/>
  <c r="E221" i="40"/>
  <c r="E229" i="40"/>
  <c r="E237" i="40"/>
  <c r="E245" i="40"/>
  <c r="E253" i="40"/>
  <c r="F200" i="40"/>
  <c r="F208" i="40"/>
  <c r="F216" i="40"/>
  <c r="F224" i="40"/>
  <c r="F232" i="40"/>
  <c r="F240" i="40"/>
  <c r="F248" i="40"/>
  <c r="F256" i="40"/>
  <c r="E206" i="40"/>
  <c r="E214" i="40"/>
  <c r="E222" i="40"/>
  <c r="E230" i="40"/>
  <c r="E238" i="40"/>
  <c r="E246" i="40"/>
  <c r="E254" i="40"/>
  <c r="F201" i="40"/>
  <c r="F209" i="40"/>
  <c r="F217" i="40"/>
  <c r="AC217" i="40" s="1"/>
  <c r="F225" i="40"/>
  <c r="AL225" i="40" s="1"/>
  <c r="F233" i="40"/>
  <c r="F241" i="40"/>
  <c r="BF241" i="40" s="1"/>
  <c r="F249" i="40"/>
  <c r="F257" i="40"/>
  <c r="BN257" i="40" s="1"/>
  <c r="E243" i="40"/>
  <c r="E199" i="40"/>
  <c r="E207" i="40"/>
  <c r="E215" i="40"/>
  <c r="E223" i="40"/>
  <c r="E231" i="40"/>
  <c r="E239" i="40"/>
  <c r="E247" i="40"/>
  <c r="F202" i="40"/>
  <c r="F210" i="40"/>
  <c r="F218" i="40"/>
  <c r="F226" i="40"/>
  <c r="F234" i="40"/>
  <c r="F242" i="40"/>
  <c r="F250" i="40"/>
  <c r="E144" i="40"/>
  <c r="E160" i="40"/>
  <c r="E176" i="40"/>
  <c r="E184" i="40"/>
  <c r="E192" i="40"/>
  <c r="F139" i="40"/>
  <c r="F147" i="40"/>
  <c r="F155" i="40"/>
  <c r="F163" i="40"/>
  <c r="F171" i="40"/>
  <c r="F179" i="40"/>
  <c r="F187" i="40"/>
  <c r="E137" i="40"/>
  <c r="E145" i="40"/>
  <c r="E153" i="40"/>
  <c r="E161" i="40"/>
  <c r="E169" i="40"/>
  <c r="E177" i="40"/>
  <c r="E185" i="40"/>
  <c r="E193" i="40"/>
  <c r="F140" i="40"/>
  <c r="F148" i="40"/>
  <c r="F156" i="40"/>
  <c r="BA156" i="40" s="1"/>
  <c r="F164" i="40"/>
  <c r="F172" i="40"/>
  <c r="F180" i="40"/>
  <c r="F188" i="40"/>
  <c r="E152" i="40"/>
  <c r="E138" i="40"/>
  <c r="E146" i="40"/>
  <c r="E154" i="40"/>
  <c r="E162" i="40"/>
  <c r="E170" i="40"/>
  <c r="E178" i="40"/>
  <c r="E186" i="40"/>
  <c r="E194" i="40"/>
  <c r="F141" i="40"/>
  <c r="F149" i="40"/>
  <c r="F157" i="40"/>
  <c r="AU157" i="40" s="1"/>
  <c r="F165" i="40"/>
  <c r="F173" i="40"/>
  <c r="BC173" i="40" s="1"/>
  <c r="F181" i="40"/>
  <c r="F189" i="40"/>
  <c r="BN189" i="40" s="1"/>
  <c r="F142" i="40"/>
  <c r="F150" i="40"/>
  <c r="AQ150" i="40" s="1"/>
  <c r="F158" i="40"/>
  <c r="F166" i="40"/>
  <c r="F174" i="40"/>
  <c r="F182" i="40"/>
  <c r="F190" i="40"/>
  <c r="E139" i="40"/>
  <c r="E155" i="40"/>
  <c r="E179" i="40"/>
  <c r="E140" i="40"/>
  <c r="E148" i="40"/>
  <c r="E156" i="40"/>
  <c r="E164" i="40"/>
  <c r="E172" i="40"/>
  <c r="E180" i="40"/>
  <c r="E188" i="40"/>
  <c r="F135" i="40"/>
  <c r="F143" i="40"/>
  <c r="F151" i="40"/>
  <c r="F159" i="40"/>
  <c r="F167" i="40"/>
  <c r="F175" i="40"/>
  <c r="F183" i="40"/>
  <c r="F191" i="40"/>
  <c r="E136" i="40"/>
  <c r="E147" i="40"/>
  <c r="E163" i="40"/>
  <c r="E171" i="40"/>
  <c r="E187" i="40"/>
  <c r="E141" i="40"/>
  <c r="E149" i="40"/>
  <c r="E157" i="40"/>
  <c r="E165" i="40"/>
  <c r="E173" i="40"/>
  <c r="E181" i="40"/>
  <c r="E189" i="40"/>
  <c r="F136" i="40"/>
  <c r="F144" i="40"/>
  <c r="F152" i="40"/>
  <c r="F160" i="40"/>
  <c r="AW160" i="40" s="1"/>
  <c r="F168" i="40"/>
  <c r="F176" i="40"/>
  <c r="BM176" i="40" s="1"/>
  <c r="F184" i="40"/>
  <c r="F192" i="40"/>
  <c r="BM192" i="40" s="1"/>
  <c r="E142" i="40"/>
  <c r="E150" i="40"/>
  <c r="E158" i="40"/>
  <c r="E166" i="40"/>
  <c r="E174" i="40"/>
  <c r="E182" i="40"/>
  <c r="E190" i="40"/>
  <c r="F137" i="40"/>
  <c r="F145" i="40"/>
  <c r="F153" i="40"/>
  <c r="F161" i="40"/>
  <c r="F169" i="40"/>
  <c r="F177" i="40"/>
  <c r="F185" i="40"/>
  <c r="F193" i="40"/>
  <c r="E168" i="40"/>
  <c r="E135" i="40"/>
  <c r="E143" i="40"/>
  <c r="E151" i="40"/>
  <c r="E159" i="40"/>
  <c r="E167" i="40"/>
  <c r="E175" i="40"/>
  <c r="E183" i="40"/>
  <c r="F138" i="40"/>
  <c r="F146" i="40"/>
  <c r="F154" i="40"/>
  <c r="F162" i="40"/>
  <c r="F170" i="40"/>
  <c r="F178" i="40"/>
  <c r="F186" i="40"/>
  <c r="E72" i="40"/>
  <c r="E80" i="40"/>
  <c r="E88" i="40"/>
  <c r="E96" i="40"/>
  <c r="E104" i="40"/>
  <c r="E112" i="40"/>
  <c r="E120" i="40"/>
  <c r="E128" i="40"/>
  <c r="F75" i="40"/>
  <c r="F83" i="40"/>
  <c r="F91" i="40"/>
  <c r="F99" i="40"/>
  <c r="F107" i="40"/>
  <c r="F115" i="40"/>
  <c r="F123" i="40"/>
  <c r="E73" i="40"/>
  <c r="E81" i="40"/>
  <c r="E89" i="40"/>
  <c r="E97" i="40"/>
  <c r="E105" i="40"/>
  <c r="E113" i="40"/>
  <c r="E121" i="40"/>
  <c r="E129" i="40"/>
  <c r="F76" i="40"/>
  <c r="F84" i="40"/>
  <c r="F92" i="40"/>
  <c r="F100" i="40"/>
  <c r="F108" i="40"/>
  <c r="F116" i="40"/>
  <c r="F124" i="40"/>
  <c r="E74" i="40"/>
  <c r="E82" i="40"/>
  <c r="E90" i="40"/>
  <c r="E98" i="40"/>
  <c r="E106" i="40"/>
  <c r="E114" i="40"/>
  <c r="E122" i="40"/>
  <c r="E130" i="40"/>
  <c r="F77" i="40"/>
  <c r="F85" i="40"/>
  <c r="F93" i="40"/>
  <c r="F101" i="40"/>
  <c r="F109" i="40"/>
  <c r="F117" i="40"/>
  <c r="F125" i="40"/>
  <c r="BL125" i="40" s="1"/>
  <c r="F78" i="40"/>
  <c r="F86" i="40"/>
  <c r="F94" i="40"/>
  <c r="F102" i="40"/>
  <c r="F110" i="40"/>
  <c r="F118" i="40"/>
  <c r="F126" i="40"/>
  <c r="E75" i="40"/>
  <c r="E91" i="40"/>
  <c r="E107" i="40"/>
  <c r="E123" i="40"/>
  <c r="E76" i="40"/>
  <c r="E84" i="40"/>
  <c r="E92" i="40"/>
  <c r="E100" i="40"/>
  <c r="E108" i="40"/>
  <c r="E116" i="40"/>
  <c r="E124" i="40"/>
  <c r="F71" i="40"/>
  <c r="F79" i="40"/>
  <c r="F87" i="40"/>
  <c r="F95" i="40"/>
  <c r="F103" i="40"/>
  <c r="F111" i="40"/>
  <c r="F119" i="40"/>
  <c r="F127" i="40"/>
  <c r="E83" i="40"/>
  <c r="E99" i="40"/>
  <c r="E115" i="40"/>
  <c r="E77" i="40"/>
  <c r="E85" i="40"/>
  <c r="E93" i="40"/>
  <c r="E101" i="40"/>
  <c r="E109" i="40"/>
  <c r="E117" i="40"/>
  <c r="E125" i="40"/>
  <c r="F72" i="40"/>
  <c r="F80" i="40"/>
  <c r="F88" i="40"/>
  <c r="F96" i="40"/>
  <c r="F104" i="40"/>
  <c r="F112" i="40"/>
  <c r="BH112" i="40" s="1"/>
  <c r="F120" i="40"/>
  <c r="F128" i="40"/>
  <c r="BN128" i="40" s="1"/>
  <c r="E78" i="40"/>
  <c r="E86" i="40"/>
  <c r="E94" i="40"/>
  <c r="E102" i="40"/>
  <c r="E110" i="40"/>
  <c r="E118" i="40"/>
  <c r="E126" i="40"/>
  <c r="F73" i="40"/>
  <c r="F81" i="40"/>
  <c r="F89" i="40"/>
  <c r="F97" i="40"/>
  <c r="F105" i="40"/>
  <c r="F113" i="40"/>
  <c r="BI113" i="40" s="1"/>
  <c r="F121" i="40"/>
  <c r="F129" i="40"/>
  <c r="E71" i="40"/>
  <c r="E79" i="40"/>
  <c r="E87" i="40"/>
  <c r="E95" i="40"/>
  <c r="E103" i="40"/>
  <c r="E111" i="40"/>
  <c r="E119" i="40"/>
  <c r="F74" i="40"/>
  <c r="F82" i="40"/>
  <c r="F90" i="40"/>
  <c r="F98" i="40"/>
  <c r="F106" i="40"/>
  <c r="F114" i="40"/>
  <c r="F122" i="40"/>
  <c r="BN194" i="40"/>
  <c r="B127" i="40"/>
  <c r="B126" i="40"/>
  <c r="BN130" i="40"/>
  <c r="B128" i="40"/>
  <c r="B125" i="40"/>
  <c r="B112" i="40"/>
  <c r="B122" i="40"/>
  <c r="B115" i="40"/>
  <c r="B102" i="40"/>
  <c r="B129" i="40"/>
  <c r="B124" i="40"/>
  <c r="B113" i="40"/>
  <c r="B119" i="40"/>
  <c r="B118" i="40"/>
  <c r="B130" i="40"/>
  <c r="B120" i="40"/>
  <c r="B117" i="40"/>
  <c r="B111" i="40"/>
  <c r="B78" i="40"/>
  <c r="B79" i="40"/>
  <c r="B73" i="40"/>
  <c r="B75" i="40"/>
  <c r="B82" i="40"/>
  <c r="B72" i="40"/>
  <c r="B71" i="40"/>
  <c r="B76" i="40"/>
  <c r="B81" i="40"/>
  <c r="B74" i="40"/>
  <c r="B86" i="40"/>
  <c r="B87" i="40"/>
  <c r="B80" i="40"/>
  <c r="B83" i="40"/>
  <c r="B77" i="40"/>
  <c r="B84" i="40"/>
  <c r="B89" i="40"/>
  <c r="B92" i="40"/>
  <c r="B97" i="40"/>
  <c r="B108" i="40"/>
  <c r="B85" i="40"/>
  <c r="B99" i="40"/>
  <c r="B106" i="40"/>
  <c r="B93" i="40"/>
  <c r="B96" i="40"/>
  <c r="B109" i="40"/>
  <c r="B88" i="40"/>
  <c r="B94" i="40"/>
  <c r="B95" i="40"/>
  <c r="B100" i="40"/>
  <c r="B105" i="40"/>
  <c r="B98" i="40"/>
  <c r="B107" i="40"/>
  <c r="B90" i="40"/>
  <c r="B101" i="40"/>
  <c r="B104" i="40"/>
  <c r="B123" i="40"/>
  <c r="B114" i="40"/>
  <c r="B103" i="40"/>
  <c r="AB29" i="33"/>
  <c r="E26" i="33"/>
  <c r="F26" i="33" s="1"/>
  <c r="G26" i="33" s="1"/>
  <c r="H26" i="33" s="1"/>
  <c r="I26" i="33" s="1"/>
  <c r="J26" i="33" s="1"/>
  <c r="K26" i="33" s="1"/>
  <c r="L26" i="33" s="1"/>
  <c r="M26" i="33" s="1"/>
  <c r="N26" i="33" s="1"/>
  <c r="O26" i="33" s="1"/>
  <c r="E25" i="33"/>
  <c r="F25" i="33" s="1"/>
  <c r="G25" i="33" s="1"/>
  <c r="H25" i="33" s="1"/>
  <c r="I25" i="33" s="1"/>
  <c r="J25" i="33" s="1"/>
  <c r="K25" i="33" s="1"/>
  <c r="L25" i="33" s="1"/>
  <c r="M25" i="33" s="1"/>
  <c r="N25" i="33" s="1"/>
  <c r="O25" i="33" s="1"/>
  <c r="E24" i="33"/>
  <c r="F24" i="33" s="1"/>
  <c r="G24" i="33" s="1"/>
  <c r="H24" i="33" s="1"/>
  <c r="I24" i="33" s="1"/>
  <c r="J24" i="33" s="1"/>
  <c r="K24" i="33" s="1"/>
  <c r="L24" i="33" s="1"/>
  <c r="M24" i="33" s="1"/>
  <c r="N24" i="33" s="1"/>
  <c r="O24" i="33" s="1"/>
  <c r="P24" i="33" s="1"/>
  <c r="Q24" i="33" s="1"/>
  <c r="R24" i="33" s="1"/>
  <c r="S24" i="33" s="1"/>
  <c r="T24" i="33" s="1"/>
  <c r="U24" i="33" s="1"/>
  <c r="V24" i="33" s="1"/>
  <c r="W24" i="33" s="1"/>
  <c r="X24" i="33" s="1"/>
  <c r="Y24" i="33" s="1"/>
  <c r="Z24" i="33" s="1"/>
  <c r="AA24" i="33" s="1"/>
  <c r="AB24" i="33" s="1"/>
  <c r="AC24" i="33" s="1"/>
  <c r="AD24" i="33" s="1"/>
  <c r="AE24" i="33" s="1"/>
  <c r="AF24" i="33" s="1"/>
  <c r="AG24" i="33" s="1"/>
  <c r="AH24" i="33" s="1"/>
  <c r="AI24" i="33" s="1"/>
  <c r="AJ24" i="33" s="1"/>
  <c r="AK24" i="33" s="1"/>
  <c r="AL24" i="33" s="1"/>
  <c r="AM24" i="33" s="1"/>
  <c r="AN24" i="33" s="1"/>
  <c r="AO24" i="33" s="1"/>
  <c r="AP24" i="33" s="1"/>
  <c r="AQ24" i="33" s="1"/>
  <c r="AR24" i="33" s="1"/>
  <c r="AS24" i="33" s="1"/>
  <c r="AT24" i="33" s="1"/>
  <c r="AU24" i="33" s="1"/>
  <c r="AV24" i="33" s="1"/>
  <c r="AW24" i="33" s="1"/>
  <c r="AX24" i="33" s="1"/>
  <c r="AY24" i="33" s="1"/>
  <c r="AZ24" i="33" s="1"/>
  <c r="BA24" i="33" s="1"/>
  <c r="BB24" i="33" s="1"/>
  <c r="BC24" i="33" s="1"/>
  <c r="BD24" i="33" s="1"/>
  <c r="BE24" i="33" s="1"/>
  <c r="BF24" i="33" s="1"/>
  <c r="BG24" i="33" s="1"/>
  <c r="BH24" i="33" s="1"/>
  <c r="BI24" i="33" s="1"/>
  <c r="BJ24" i="33" s="1"/>
  <c r="BK24" i="33" s="1"/>
  <c r="AS236" i="40" l="1"/>
  <c r="BD157" i="40"/>
  <c r="BB157" i="40"/>
  <c r="BF173" i="40"/>
  <c r="AV173" i="40"/>
  <c r="BK189" i="40"/>
  <c r="BL252" i="40"/>
  <c r="BJ252" i="40"/>
  <c r="AU173" i="40"/>
  <c r="AI156" i="40"/>
  <c r="BE156" i="40"/>
  <c r="BM257" i="40"/>
  <c r="BB173" i="40"/>
  <c r="BI173" i="40"/>
  <c r="BK156" i="40"/>
  <c r="AS173" i="40"/>
  <c r="BH252" i="40"/>
  <c r="BN252" i="40"/>
  <c r="BM252" i="40"/>
  <c r="BK252" i="40"/>
  <c r="BM189" i="40"/>
  <c r="AY29" i="33"/>
  <c r="AZ29" i="33" s="1"/>
  <c r="BA29" i="33" s="1"/>
  <c r="BB29" i="33" s="1"/>
  <c r="BC29" i="33" s="1"/>
  <c r="BD29" i="33" s="1"/>
  <c r="BE29" i="33" s="1"/>
  <c r="BF29" i="33" s="1"/>
  <c r="BG29" i="33" s="1"/>
  <c r="BH29" i="33" s="1"/>
  <c r="BI29" i="33" s="1"/>
  <c r="BJ29" i="33" s="1"/>
  <c r="BK29" i="33" s="1"/>
  <c r="AC29" i="33"/>
  <c r="AD29" i="33" s="1"/>
  <c r="AE29" i="33" s="1"/>
  <c r="AF29" i="33" s="1"/>
  <c r="AG29" i="33" s="1"/>
  <c r="AH29" i="33" s="1"/>
  <c r="AI29" i="33" s="1"/>
  <c r="AJ29" i="33" s="1"/>
  <c r="AK29" i="33" s="1"/>
  <c r="AL29" i="33" s="1"/>
  <c r="AM29" i="33" s="1"/>
  <c r="BJ189" i="40"/>
  <c r="BK125" i="40"/>
  <c r="AJ157" i="40"/>
  <c r="BI125" i="40"/>
  <c r="AB156" i="40"/>
  <c r="BG157" i="40"/>
  <c r="BJ125" i="40"/>
  <c r="BL189" i="40"/>
  <c r="BN125" i="40"/>
  <c r="BM125" i="40"/>
  <c r="BI189" i="40"/>
  <c r="AL217" i="40"/>
  <c r="BN173" i="40"/>
  <c r="BJ173" i="40"/>
  <c r="AP156" i="40"/>
  <c r="BA157" i="40"/>
  <c r="BM173" i="40"/>
  <c r="BB156" i="40"/>
  <c r="AW156" i="40"/>
  <c r="AY157" i="40"/>
  <c r="BM128" i="40"/>
  <c r="BE173" i="40"/>
  <c r="AD156" i="40"/>
  <c r="BD156" i="40"/>
  <c r="AH157" i="40"/>
  <c r="AW173" i="40"/>
  <c r="BH156" i="40"/>
  <c r="AF156" i="40"/>
  <c r="BL157" i="40"/>
  <c r="BF225" i="40"/>
  <c r="BA173" i="40"/>
  <c r="BK173" i="40"/>
  <c r="AQ156" i="40"/>
  <c r="AE156" i="40"/>
  <c r="AR225" i="40"/>
  <c r="AM157" i="40"/>
  <c r="P25" i="33"/>
  <c r="Q25" i="33" s="1"/>
  <c r="R25" i="33" s="1"/>
  <c r="S25" i="33" s="1"/>
  <c r="T25" i="33" s="1"/>
  <c r="U25" i="33" s="1"/>
  <c r="V25" i="33" s="1"/>
  <c r="W25" i="33" s="1"/>
  <c r="X25" i="33" s="1"/>
  <c r="Y25" i="33" s="1"/>
  <c r="Z25" i="33" s="1"/>
  <c r="AA25" i="33" s="1"/>
  <c r="AB25" i="33" s="1"/>
  <c r="AC25" i="33" s="1"/>
  <c r="AD25" i="33" s="1"/>
  <c r="AE25" i="33" s="1"/>
  <c r="AF25" i="33" s="1"/>
  <c r="AG25" i="33" s="1"/>
  <c r="AH25" i="33" s="1"/>
  <c r="AI25" i="33" s="1"/>
  <c r="AJ25" i="33" s="1"/>
  <c r="AK25" i="33" s="1"/>
  <c r="AL25" i="33" s="1"/>
  <c r="AM25" i="33" s="1"/>
  <c r="AN25" i="33" s="1"/>
  <c r="AO25" i="33" s="1"/>
  <c r="AP25" i="33" s="1"/>
  <c r="AQ25" i="33" s="1"/>
  <c r="AR25" i="33" s="1"/>
  <c r="AS25" i="33" s="1"/>
  <c r="AT25" i="33" s="1"/>
  <c r="AU25" i="33" s="1"/>
  <c r="AV25" i="33" s="1"/>
  <c r="AW25" i="33" s="1"/>
  <c r="AX25" i="33" s="1"/>
  <c r="AY25" i="33" s="1"/>
  <c r="AZ25" i="33" s="1"/>
  <c r="BA25" i="33" s="1"/>
  <c r="BB25" i="33" s="1"/>
  <c r="BC25" i="33" s="1"/>
  <c r="BD25" i="33" s="1"/>
  <c r="BE25" i="33" s="1"/>
  <c r="BF25" i="33" s="1"/>
  <c r="BG25" i="33" s="1"/>
  <c r="BH25" i="33" s="1"/>
  <c r="BI25" i="33" s="1"/>
  <c r="BJ25" i="33" s="1"/>
  <c r="BK25" i="33" s="1"/>
  <c r="P26" i="33"/>
  <c r="Q26" i="33" s="1"/>
  <c r="R26" i="33" s="1"/>
  <c r="S26" i="33" s="1"/>
  <c r="T26" i="33" s="1"/>
  <c r="U26" i="33" s="1"/>
  <c r="V26" i="33" s="1"/>
  <c r="W26" i="33" s="1"/>
  <c r="X26" i="33" s="1"/>
  <c r="Y26" i="33" s="1"/>
  <c r="Z26" i="33" s="1"/>
  <c r="AA26" i="33" s="1"/>
  <c r="AB26" i="33" s="1"/>
  <c r="AC26" i="33" s="1"/>
  <c r="AD26" i="33" s="1"/>
  <c r="AE26" i="33" s="1"/>
  <c r="AF26" i="33" s="1"/>
  <c r="AG26" i="33" s="1"/>
  <c r="AH26" i="33" s="1"/>
  <c r="AI26" i="33" s="1"/>
  <c r="AJ26" i="33" s="1"/>
  <c r="AK26" i="33" s="1"/>
  <c r="AL26" i="33" s="1"/>
  <c r="AM26" i="33" s="1"/>
  <c r="AN26" i="33" s="1"/>
  <c r="AO26" i="33" s="1"/>
  <c r="AP26" i="33" s="1"/>
  <c r="AQ26" i="33" s="1"/>
  <c r="AR26" i="33" s="1"/>
  <c r="AS26" i="33" s="1"/>
  <c r="AT26" i="33" s="1"/>
  <c r="AU26" i="33" s="1"/>
  <c r="AV26" i="33" s="1"/>
  <c r="AW26" i="33" s="1"/>
  <c r="AX26" i="33" s="1"/>
  <c r="AY26" i="33" s="1"/>
  <c r="AZ26" i="33" s="1"/>
  <c r="BA26" i="33" s="1"/>
  <c r="BB26" i="33" s="1"/>
  <c r="BC26" i="33" s="1"/>
  <c r="BD26" i="33" s="1"/>
  <c r="BE26" i="33" s="1"/>
  <c r="BF26" i="33" s="1"/>
  <c r="BG26" i="33" s="1"/>
  <c r="BH26" i="33" s="1"/>
  <c r="BI26" i="33" s="1"/>
  <c r="BJ26" i="33" s="1"/>
  <c r="BK26" i="33" s="1"/>
  <c r="BG150" i="40"/>
  <c r="AZ225" i="40"/>
  <c r="AA150" i="40"/>
  <c r="AT225" i="40"/>
  <c r="BB225" i="40"/>
  <c r="AG225" i="40"/>
  <c r="AX225" i="40"/>
  <c r="AO225" i="40"/>
  <c r="BH225" i="40"/>
  <c r="AW225" i="40"/>
  <c r="BG173" i="40"/>
  <c r="BL173" i="40"/>
  <c r="AT173" i="40"/>
  <c r="Y150" i="40"/>
  <c r="BB160" i="40"/>
  <c r="AI225" i="40"/>
  <c r="AK225" i="40"/>
  <c r="AM225" i="40"/>
  <c r="BE225" i="40"/>
  <c r="AX236" i="40"/>
  <c r="BJ225" i="40"/>
  <c r="BF236" i="40"/>
  <c r="AY173" i="40"/>
  <c r="BD173" i="40"/>
  <c r="BD150" i="40"/>
  <c r="AE150" i="40"/>
  <c r="AZ160" i="40"/>
  <c r="AQ225" i="40"/>
  <c r="AS225" i="40"/>
  <c r="AU225" i="40"/>
  <c r="BM225" i="40"/>
  <c r="AN217" i="40"/>
  <c r="BL236" i="40"/>
  <c r="AZ236" i="40"/>
  <c r="X150" i="40"/>
  <c r="BF160" i="40"/>
  <c r="AY225" i="40"/>
  <c r="AF217" i="40"/>
  <c r="BK236" i="40"/>
  <c r="BE150" i="40"/>
  <c r="BN225" i="40"/>
  <c r="AY112" i="40"/>
  <c r="BB150" i="40"/>
  <c r="BA225" i="40"/>
  <c r="BL113" i="40"/>
  <c r="BI150" i="40"/>
  <c r="BH176" i="40"/>
  <c r="AG160" i="40"/>
  <c r="BG225" i="40"/>
  <c r="BI225" i="40"/>
  <c r="BK225" i="40"/>
  <c r="AR217" i="40"/>
  <c r="BC236" i="40"/>
  <c r="BC225" i="40"/>
  <c r="BH113" i="40"/>
  <c r="AX173" i="40"/>
  <c r="AC150" i="40"/>
  <c r="BG176" i="40"/>
  <c r="AP225" i="40"/>
  <c r="AJ225" i="40"/>
  <c r="Z217" i="40"/>
  <c r="AT236" i="40"/>
  <c r="BE176" i="40"/>
  <c r="AZ156" i="40"/>
  <c r="BN156" i="40"/>
  <c r="AO156" i="40"/>
  <c r="BC156" i="40"/>
  <c r="BH157" i="40"/>
  <c r="AQ157" i="40"/>
  <c r="AV157" i="40"/>
  <c r="BJ241" i="40"/>
  <c r="BM236" i="40"/>
  <c r="AU236" i="40"/>
  <c r="BL128" i="40"/>
  <c r="AS156" i="40"/>
  <c r="AR156" i="40"/>
  <c r="BF156" i="40"/>
  <c r="AG156" i="40"/>
  <c r="AU156" i="40"/>
  <c r="AZ157" i="40"/>
  <c r="AX157" i="40"/>
  <c r="AN157" i="40"/>
  <c r="BN241" i="40"/>
  <c r="BE236" i="40"/>
  <c r="BJ236" i="40"/>
  <c r="BJ156" i="40"/>
  <c r="AJ156" i="40"/>
  <c r="AX156" i="40"/>
  <c r="BL156" i="40"/>
  <c r="AM156" i="40"/>
  <c r="BI156" i="40"/>
  <c r="AR157" i="40"/>
  <c r="AP157" i="40"/>
  <c r="AF157" i="40"/>
  <c r="BH236" i="40"/>
  <c r="AW236" i="40"/>
  <c r="BB236" i="40"/>
  <c r="AK156" i="40"/>
  <c r="AT156" i="40"/>
  <c r="BG156" i="40"/>
  <c r="AH156" i="40"/>
  <c r="AV156" i="40"/>
  <c r="AK157" i="40"/>
  <c r="BM157" i="40"/>
  <c r="AE157" i="40"/>
  <c r="AR236" i="40"/>
  <c r="BD236" i="40"/>
  <c r="BI236" i="40"/>
  <c r="AC156" i="40"/>
  <c r="BD176" i="40"/>
  <c r="AL156" i="40"/>
  <c r="AY156" i="40"/>
  <c r="BM156" i="40"/>
  <c r="AN156" i="40"/>
  <c r="AC157" i="40"/>
  <c r="BE157" i="40"/>
  <c r="BJ157" i="40"/>
  <c r="BN236" i="40"/>
  <c r="AV236" i="40"/>
  <c r="AW113" i="40"/>
  <c r="BA113" i="40"/>
  <c r="BK160" i="40"/>
  <c r="BL176" i="40"/>
  <c r="AZ176" i="40"/>
  <c r="AW176" i="40"/>
  <c r="BJ160" i="40"/>
  <c r="BH160" i="40"/>
  <c r="BN160" i="40"/>
  <c r="AO160" i="40"/>
  <c r="BE217" i="40"/>
  <c r="AZ217" i="40"/>
  <c r="AA217" i="40"/>
  <c r="AH217" i="40"/>
  <c r="AT217" i="40"/>
  <c r="BD113" i="40"/>
  <c r="AZ113" i="40"/>
  <c r="AV176" i="40"/>
  <c r="AY176" i="40"/>
  <c r="AT160" i="40"/>
  <c r="AR160" i="40"/>
  <c r="AX160" i="40"/>
  <c r="AQ217" i="40"/>
  <c r="BL217" i="40"/>
  <c r="AJ217" i="40"/>
  <c r="AW217" i="40"/>
  <c r="AD217" i="40"/>
  <c r="BK113" i="40"/>
  <c r="BG113" i="40"/>
  <c r="BJ176" i="40"/>
  <c r="BN176" i="40"/>
  <c r="BL160" i="40"/>
  <c r="AL160" i="40"/>
  <c r="AJ160" i="40"/>
  <c r="AP160" i="40"/>
  <c r="BD217" i="40"/>
  <c r="AY217" i="40"/>
  <c r="AB217" i="40"/>
  <c r="AO217" i="40"/>
  <c r="BI217" i="40"/>
  <c r="BC113" i="40"/>
  <c r="AY113" i="40"/>
  <c r="BB176" i="40"/>
  <c r="BF176" i="40"/>
  <c r="BD160" i="40"/>
  <c r="BI160" i="40"/>
  <c r="BG160" i="40"/>
  <c r="AH160" i="40"/>
  <c r="AM217" i="40"/>
  <c r="AE217" i="40"/>
  <c r="BN217" i="40"/>
  <c r="AG217" i="40"/>
  <c r="BA217" i="40"/>
  <c r="BJ113" i="40"/>
  <c r="BI176" i="40"/>
  <c r="AX176" i="40"/>
  <c r="AV160" i="40"/>
  <c r="BA160" i="40"/>
  <c r="AY160" i="40"/>
  <c r="BM160" i="40"/>
  <c r="BC217" i="40"/>
  <c r="BG217" i="40"/>
  <c r="BF217" i="40"/>
  <c r="Y217" i="40"/>
  <c r="AS217" i="40"/>
  <c r="BM113" i="40"/>
  <c r="BB113" i="40"/>
  <c r="BC160" i="40"/>
  <c r="BA176" i="40"/>
  <c r="AN160" i="40"/>
  <c r="AS160" i="40"/>
  <c r="AQ160" i="40"/>
  <c r="BE160" i="40"/>
  <c r="BH217" i="40"/>
  <c r="AI217" i="40"/>
  <c r="BK217" i="40"/>
  <c r="AX217" i="40"/>
  <c r="BJ217" i="40"/>
  <c r="AK217" i="40"/>
  <c r="BE113" i="40"/>
  <c r="AF160" i="40"/>
  <c r="AK160" i="40"/>
  <c r="AI160" i="40"/>
  <c r="AU217" i="40"/>
  <c r="BM217" i="40"/>
  <c r="AV217" i="40"/>
  <c r="AP217" i="40"/>
  <c r="BB217" i="40"/>
  <c r="B135" i="40" a="1"/>
  <c r="B199" i="40" a="1"/>
  <c r="AW241" i="40"/>
  <c r="BK241" i="40"/>
  <c r="BG241" i="40"/>
  <c r="AZ241" i="40"/>
  <c r="BC241" i="40"/>
  <c r="AY241" i="40"/>
  <c r="BB241" i="40"/>
  <c r="BG236" i="40"/>
  <c r="AY236" i="40"/>
  <c r="BL241" i="40"/>
  <c r="BD241" i="40"/>
  <c r="BI241" i="40"/>
  <c r="AX241" i="40"/>
  <c r="AH225" i="40"/>
  <c r="AV225" i="40"/>
  <c r="AN225" i="40"/>
  <c r="BD225" i="40"/>
  <c r="BL225" i="40"/>
  <c r="BM241" i="40"/>
  <c r="BA241" i="40"/>
  <c r="BE241" i="40"/>
  <c r="BH241" i="40"/>
  <c r="AR150" i="40"/>
  <c r="AY150" i="40"/>
  <c r="AW150" i="40"/>
  <c r="AS150" i="40"/>
  <c r="W150" i="40"/>
  <c r="AH150" i="40"/>
  <c r="AO150" i="40"/>
  <c r="AK150" i="40"/>
  <c r="AI150" i="40"/>
  <c r="BJ150" i="40"/>
  <c r="BC176" i="40"/>
  <c r="BK176" i="40"/>
  <c r="BL150" i="40"/>
  <c r="BH150" i="40"/>
  <c r="BF150" i="40"/>
  <c r="BK150" i="40"/>
  <c r="AT150" i="40"/>
  <c r="BL192" i="40"/>
  <c r="AT157" i="40"/>
  <c r="AM160" i="40"/>
  <c r="AU160" i="40"/>
  <c r="AZ150" i="40"/>
  <c r="AX150" i="40"/>
  <c r="AV150" i="40"/>
  <c r="BC150" i="40"/>
  <c r="AL150" i="40"/>
  <c r="BN192" i="40"/>
  <c r="BI157" i="40"/>
  <c r="AI157" i="40"/>
  <c r="AW157" i="40"/>
  <c r="BK157" i="40"/>
  <c r="AL157" i="40"/>
  <c r="BM150" i="40"/>
  <c r="AG150" i="40"/>
  <c r="BA150" i="40"/>
  <c r="AP150" i="40"/>
  <c r="AN150" i="40"/>
  <c r="AJ150" i="40"/>
  <c r="AU150" i="40"/>
  <c r="AD150" i="40"/>
  <c r="BN157" i="40"/>
  <c r="AO157" i="40"/>
  <c r="BC157" i="40"/>
  <c r="AD157" i="40"/>
  <c r="BN150" i="40"/>
  <c r="AF150" i="40"/>
  <c r="AB150" i="40"/>
  <c r="Z150" i="40"/>
  <c r="AM150" i="40"/>
  <c r="V150" i="40"/>
  <c r="AS157" i="40"/>
  <c r="BF157" i="40"/>
  <c r="AG157" i="40"/>
  <c r="AZ173" i="40"/>
  <c r="BH173" i="40"/>
  <c r="AZ112" i="40"/>
  <c r="BL112" i="40"/>
  <c r="BF112" i="40"/>
  <c r="AX112" i="40"/>
  <c r="BE112" i="40"/>
  <c r="BB112" i="40"/>
  <c r="AW112" i="40"/>
  <c r="BI112" i="40"/>
  <c r="BD112" i="40"/>
  <c r="BG112" i="40"/>
  <c r="BC112" i="40"/>
  <c r="BK112" i="40"/>
  <c r="BJ112" i="40"/>
  <c r="BN112" i="40"/>
  <c r="AV112" i="40"/>
  <c r="BA112" i="40"/>
  <c r="BM112" i="40"/>
  <c r="BN113" i="40"/>
  <c r="BF113" i="40"/>
  <c r="AX113" i="40"/>
  <c r="N135" i="40"/>
  <c r="V135" i="40"/>
  <c r="AD135" i="40"/>
  <c r="AL135" i="40"/>
  <c r="AT135" i="40"/>
  <c r="BB135" i="40"/>
  <c r="BJ135" i="40"/>
  <c r="H135" i="40"/>
  <c r="P135" i="40"/>
  <c r="X135" i="40"/>
  <c r="AF135" i="40"/>
  <c r="AN135" i="40"/>
  <c r="AV135" i="40"/>
  <c r="BD135" i="40"/>
  <c r="BL135" i="40"/>
  <c r="J135" i="40"/>
  <c r="R135" i="40"/>
  <c r="Z135" i="40"/>
  <c r="AH135" i="40"/>
  <c r="AP135" i="40"/>
  <c r="AX135" i="40"/>
  <c r="BF135" i="40"/>
  <c r="BN135" i="40"/>
  <c r="K135" i="40"/>
  <c r="S135" i="40"/>
  <c r="AA135" i="40"/>
  <c r="AI135" i="40"/>
  <c r="AQ135" i="40"/>
  <c r="AY135" i="40"/>
  <c r="BG135" i="40"/>
  <c r="G135" i="40"/>
  <c r="G195" i="40" s="1"/>
  <c r="W135" i="40"/>
  <c r="AM135" i="40"/>
  <c r="BC135" i="40"/>
  <c r="I135" i="40"/>
  <c r="Y135" i="40"/>
  <c r="AO135" i="40"/>
  <c r="BE135" i="40"/>
  <c r="L135" i="40"/>
  <c r="AB135" i="40"/>
  <c r="AR135" i="40"/>
  <c r="BH135" i="40"/>
  <c r="M135" i="40"/>
  <c r="AC135" i="40"/>
  <c r="AS135" i="40"/>
  <c r="BI135" i="40"/>
  <c r="O135" i="40"/>
  <c r="AE135" i="40"/>
  <c r="AU135" i="40"/>
  <c r="BK135" i="40"/>
  <c r="Q135" i="40"/>
  <c r="AG135" i="40"/>
  <c r="AW135" i="40"/>
  <c r="BM135" i="40"/>
  <c r="U135" i="40"/>
  <c r="AK135" i="40"/>
  <c r="BA135" i="40"/>
  <c r="AJ135" i="40"/>
  <c r="AZ135" i="40"/>
  <c r="T135" i="40"/>
  <c r="AH98" i="40"/>
  <c r="AP98" i="40"/>
  <c r="AX98" i="40"/>
  <c r="BF98" i="40"/>
  <c r="BN98" i="40"/>
  <c r="AI98" i="40"/>
  <c r="AQ98" i="40"/>
  <c r="AY98" i="40"/>
  <c r="BG98" i="40"/>
  <c r="AJ98" i="40"/>
  <c r="AR98" i="40"/>
  <c r="AZ98" i="40"/>
  <c r="BH98" i="40"/>
  <c r="AK98" i="40"/>
  <c r="AS98" i="40"/>
  <c r="BA98" i="40"/>
  <c r="BI98" i="40"/>
  <c r="AL98" i="40"/>
  <c r="AT98" i="40"/>
  <c r="BB98" i="40"/>
  <c r="BJ98" i="40"/>
  <c r="AM98" i="40"/>
  <c r="AU98" i="40"/>
  <c r="BC98" i="40"/>
  <c r="BK98" i="40"/>
  <c r="AN98" i="40"/>
  <c r="AV98" i="40"/>
  <c r="BD98" i="40"/>
  <c r="BL98" i="40"/>
  <c r="AO98" i="40"/>
  <c r="AW98" i="40"/>
  <c r="BE98" i="40"/>
  <c r="BM98" i="40"/>
  <c r="AT106" i="40"/>
  <c r="BB106" i="40"/>
  <c r="BJ106" i="40"/>
  <c r="AU106" i="40"/>
  <c r="BC106" i="40"/>
  <c r="BK106" i="40"/>
  <c r="AV106" i="40"/>
  <c r="BD106" i="40"/>
  <c r="BL106" i="40"/>
  <c r="AW106" i="40"/>
  <c r="BE106" i="40"/>
  <c r="BM106" i="40"/>
  <c r="AP106" i="40"/>
  <c r="AX106" i="40"/>
  <c r="AQ106" i="40"/>
  <c r="AY106" i="40"/>
  <c r="BG106" i="40"/>
  <c r="AR106" i="40"/>
  <c r="AZ106" i="40"/>
  <c r="BH106" i="40"/>
  <c r="BN106" i="40"/>
  <c r="AS106" i="40"/>
  <c r="BA106" i="40"/>
  <c r="BF106" i="40"/>
  <c r="BI106" i="40"/>
  <c r="AR102" i="40"/>
  <c r="AZ102" i="40"/>
  <c r="BH102" i="40"/>
  <c r="AS102" i="40"/>
  <c r="BA102" i="40"/>
  <c r="BI102" i="40"/>
  <c r="AL102" i="40"/>
  <c r="AT102" i="40"/>
  <c r="BB102" i="40"/>
  <c r="BJ102" i="40"/>
  <c r="AM102" i="40"/>
  <c r="AU102" i="40"/>
  <c r="BC102" i="40"/>
  <c r="BK102" i="40"/>
  <c r="AN102" i="40"/>
  <c r="AV102" i="40"/>
  <c r="BD102" i="40"/>
  <c r="BL102" i="40"/>
  <c r="AO102" i="40"/>
  <c r="AW102" i="40"/>
  <c r="BE102" i="40"/>
  <c r="BM102" i="40"/>
  <c r="AP102" i="40"/>
  <c r="AX102" i="40"/>
  <c r="BF102" i="40"/>
  <c r="BN102" i="40"/>
  <c r="AQ102" i="40"/>
  <c r="AY102" i="40"/>
  <c r="BG102" i="40"/>
  <c r="V80" i="40"/>
  <c r="AD80" i="40"/>
  <c r="AL80" i="40"/>
  <c r="AT80" i="40"/>
  <c r="BB80" i="40"/>
  <c r="BJ80" i="40"/>
  <c r="P80" i="40"/>
  <c r="X80" i="40"/>
  <c r="AF80" i="40"/>
  <c r="AN80" i="40"/>
  <c r="AV80" i="40"/>
  <c r="BD80" i="40"/>
  <c r="BL80" i="40"/>
  <c r="S80" i="40"/>
  <c r="AA80" i="40"/>
  <c r="AI80" i="40"/>
  <c r="AQ80" i="40"/>
  <c r="AY80" i="40"/>
  <c r="BG80" i="40"/>
  <c r="T80" i="40"/>
  <c r="AB80" i="40"/>
  <c r="AJ80" i="40"/>
  <c r="AR80" i="40"/>
  <c r="AZ80" i="40"/>
  <c r="BH80" i="40"/>
  <c r="Y80" i="40"/>
  <c r="AO80" i="40"/>
  <c r="BE80" i="40"/>
  <c r="Z80" i="40"/>
  <c r="AP80" i="40"/>
  <c r="BF80" i="40"/>
  <c r="AC80" i="40"/>
  <c r="AS80" i="40"/>
  <c r="BI80" i="40"/>
  <c r="AE80" i="40"/>
  <c r="AU80" i="40"/>
  <c r="BK80" i="40"/>
  <c r="Q80" i="40"/>
  <c r="AG80" i="40"/>
  <c r="AW80" i="40"/>
  <c r="BM80" i="40"/>
  <c r="R80" i="40"/>
  <c r="AH80" i="40"/>
  <c r="AX80" i="40"/>
  <c r="BN80" i="40"/>
  <c r="U80" i="40"/>
  <c r="AK80" i="40"/>
  <c r="BA80" i="40"/>
  <c r="W80" i="40"/>
  <c r="AM80" i="40"/>
  <c r="BC80" i="40"/>
  <c r="H71" i="40"/>
  <c r="P71" i="40"/>
  <c r="X71" i="40"/>
  <c r="AF71" i="40"/>
  <c r="AN71" i="40"/>
  <c r="AV71" i="40"/>
  <c r="BD71" i="40"/>
  <c r="BL71" i="40"/>
  <c r="I71" i="40"/>
  <c r="Q71" i="40"/>
  <c r="Y71" i="40"/>
  <c r="AG71" i="40"/>
  <c r="AO71" i="40"/>
  <c r="AW71" i="40"/>
  <c r="BE71" i="40"/>
  <c r="BM71" i="40"/>
  <c r="J71" i="40"/>
  <c r="R71" i="40"/>
  <c r="Z71" i="40"/>
  <c r="AH71" i="40"/>
  <c r="AP71" i="40"/>
  <c r="AX71" i="40"/>
  <c r="BF71" i="40"/>
  <c r="BN71" i="40"/>
  <c r="K71" i="40"/>
  <c r="S71" i="40"/>
  <c r="AA71" i="40"/>
  <c r="AI71" i="40"/>
  <c r="AQ71" i="40"/>
  <c r="AY71" i="40"/>
  <c r="BG71" i="40"/>
  <c r="L71" i="40"/>
  <c r="T71" i="40"/>
  <c r="AB71" i="40"/>
  <c r="AJ71" i="40"/>
  <c r="AR71" i="40"/>
  <c r="AZ71" i="40"/>
  <c r="BH71" i="40"/>
  <c r="M71" i="40"/>
  <c r="U71" i="40"/>
  <c r="AC71" i="40"/>
  <c r="AK71" i="40"/>
  <c r="AS71" i="40"/>
  <c r="BA71" i="40"/>
  <c r="BI71" i="40"/>
  <c r="N71" i="40"/>
  <c r="V71" i="40"/>
  <c r="AD71" i="40"/>
  <c r="AL71" i="40"/>
  <c r="AT71" i="40"/>
  <c r="BB71" i="40"/>
  <c r="BJ71" i="40"/>
  <c r="AM71" i="40"/>
  <c r="AU71" i="40"/>
  <c r="BC71" i="40"/>
  <c r="BK71" i="40"/>
  <c r="G71" i="40"/>
  <c r="G131" i="40" s="1"/>
  <c r="O71" i="40"/>
  <c r="W71" i="40"/>
  <c r="AE71" i="40"/>
  <c r="BG122" i="40"/>
  <c r="BH122" i="40"/>
  <c r="BI122" i="40"/>
  <c r="BJ122" i="40"/>
  <c r="BK122" i="40"/>
  <c r="BL122" i="40"/>
  <c r="BM122" i="40"/>
  <c r="BN122" i="40"/>
  <c r="BF122" i="40"/>
  <c r="AG155" i="40"/>
  <c r="AO155" i="40"/>
  <c r="AW155" i="40"/>
  <c r="BE155" i="40"/>
  <c r="BM155" i="40"/>
  <c r="AH155" i="40"/>
  <c r="AP155" i="40"/>
  <c r="AX155" i="40"/>
  <c r="BF155" i="40"/>
  <c r="BN155" i="40"/>
  <c r="AA155" i="40"/>
  <c r="AI155" i="40"/>
  <c r="AQ155" i="40"/>
  <c r="AY155" i="40"/>
  <c r="BG155" i="40"/>
  <c r="AB155" i="40"/>
  <c r="AJ155" i="40"/>
  <c r="AR155" i="40"/>
  <c r="AZ155" i="40"/>
  <c r="BH155" i="40"/>
  <c r="AC155" i="40"/>
  <c r="AK155" i="40"/>
  <c r="AS155" i="40"/>
  <c r="BA155" i="40"/>
  <c r="BI155" i="40"/>
  <c r="AD155" i="40"/>
  <c r="AL155" i="40"/>
  <c r="AT155" i="40"/>
  <c r="BB155" i="40"/>
  <c r="BJ155" i="40"/>
  <c r="AF155" i="40"/>
  <c r="AN155" i="40"/>
  <c r="AV155" i="40"/>
  <c r="BD155" i="40"/>
  <c r="BL155" i="40"/>
  <c r="BK155" i="40"/>
  <c r="AE155" i="40"/>
  <c r="AM155" i="40"/>
  <c r="BC155" i="40"/>
  <c r="AU155" i="40"/>
  <c r="AP165" i="40"/>
  <c r="AX165" i="40"/>
  <c r="BF165" i="40"/>
  <c r="BN165" i="40"/>
  <c r="AQ165" i="40"/>
  <c r="AY165" i="40"/>
  <c r="BG165" i="40"/>
  <c r="AR165" i="40"/>
  <c r="AZ165" i="40"/>
  <c r="BH165" i="40"/>
  <c r="AK165" i="40"/>
  <c r="AS165" i="40"/>
  <c r="BA165" i="40"/>
  <c r="BI165" i="40"/>
  <c r="AL165" i="40"/>
  <c r="AT165" i="40"/>
  <c r="BB165" i="40"/>
  <c r="BJ165" i="40"/>
  <c r="AM165" i="40"/>
  <c r="AU165" i="40"/>
  <c r="BC165" i="40"/>
  <c r="BK165" i="40"/>
  <c r="AO165" i="40"/>
  <c r="AW165" i="40"/>
  <c r="BE165" i="40"/>
  <c r="BM165" i="40"/>
  <c r="AN165" i="40"/>
  <c r="AV165" i="40"/>
  <c r="BL165" i="40"/>
  <c r="BD165" i="40"/>
  <c r="BF182" i="40"/>
  <c r="BN182" i="40"/>
  <c r="BG182" i="40"/>
  <c r="BH182" i="40"/>
  <c r="BI182" i="40"/>
  <c r="BB182" i="40"/>
  <c r="BJ182" i="40"/>
  <c r="BC182" i="40"/>
  <c r="BK182" i="40"/>
  <c r="BE182" i="40"/>
  <c r="BM182" i="40"/>
  <c r="BD182" i="40"/>
  <c r="BL182" i="40"/>
  <c r="R142" i="40"/>
  <c r="Z142" i="40"/>
  <c r="AH142" i="40"/>
  <c r="AP142" i="40"/>
  <c r="AX142" i="40"/>
  <c r="BF142" i="40"/>
  <c r="BN142" i="40"/>
  <c r="S142" i="40"/>
  <c r="AA142" i="40"/>
  <c r="AI142" i="40"/>
  <c r="AQ142" i="40"/>
  <c r="AY142" i="40"/>
  <c r="BG142" i="40"/>
  <c r="T142" i="40"/>
  <c r="AB142" i="40"/>
  <c r="AJ142" i="40"/>
  <c r="AR142" i="40"/>
  <c r="AZ142" i="40"/>
  <c r="BH142" i="40"/>
  <c r="U142" i="40"/>
  <c r="AC142" i="40"/>
  <c r="AK142" i="40"/>
  <c r="AS142" i="40"/>
  <c r="BA142" i="40"/>
  <c r="BI142" i="40"/>
  <c r="N142" i="40"/>
  <c r="V142" i="40"/>
  <c r="AD142" i="40"/>
  <c r="AL142" i="40"/>
  <c r="AT142" i="40"/>
  <c r="BB142" i="40"/>
  <c r="BJ142" i="40"/>
  <c r="O142" i="40"/>
  <c r="W142" i="40"/>
  <c r="AE142" i="40"/>
  <c r="AM142" i="40"/>
  <c r="AU142" i="40"/>
  <c r="BC142" i="40"/>
  <c r="BK142" i="40"/>
  <c r="Q142" i="40"/>
  <c r="Y142" i="40"/>
  <c r="AG142" i="40"/>
  <c r="AO142" i="40"/>
  <c r="AW142" i="40"/>
  <c r="BE142" i="40"/>
  <c r="BM142" i="40"/>
  <c r="AV142" i="40"/>
  <c r="BD142" i="40"/>
  <c r="BL142" i="40"/>
  <c r="P142" i="40"/>
  <c r="X142" i="40"/>
  <c r="AN142" i="40"/>
  <c r="AF142" i="40"/>
  <c r="O138" i="40"/>
  <c r="W138" i="40"/>
  <c r="AE138" i="40"/>
  <c r="AM138" i="40"/>
  <c r="AU138" i="40"/>
  <c r="BC138" i="40"/>
  <c r="BK138" i="40"/>
  <c r="Q138" i="40"/>
  <c r="Y138" i="40"/>
  <c r="K138" i="40"/>
  <c r="S138" i="40"/>
  <c r="AA138" i="40"/>
  <c r="AI138" i="40"/>
  <c r="AQ138" i="40"/>
  <c r="L138" i="40"/>
  <c r="T138" i="40"/>
  <c r="AB138" i="40"/>
  <c r="AJ138" i="40"/>
  <c r="AR138" i="40"/>
  <c r="AZ138" i="40"/>
  <c r="BH138" i="40"/>
  <c r="P138" i="40"/>
  <c r="AF138" i="40"/>
  <c r="AS138" i="40"/>
  <c r="BD138" i="40"/>
  <c r="BN138" i="40"/>
  <c r="R138" i="40"/>
  <c r="AG138" i="40"/>
  <c r="AT138" i="40"/>
  <c r="BE138" i="40"/>
  <c r="U138" i="40"/>
  <c r="AH138" i="40"/>
  <c r="AV138" i="40"/>
  <c r="BF138" i="40"/>
  <c r="V138" i="40"/>
  <c r="AK138" i="40"/>
  <c r="AW138" i="40"/>
  <c r="BG138" i="40"/>
  <c r="X138" i="40"/>
  <c r="AL138" i="40"/>
  <c r="AX138" i="40"/>
  <c r="BI138" i="40"/>
  <c r="J138" i="40"/>
  <c r="Z138" i="40"/>
  <c r="AN138" i="40"/>
  <c r="AY138" i="40"/>
  <c r="BJ138" i="40"/>
  <c r="N138" i="40"/>
  <c r="AD138" i="40"/>
  <c r="AP138" i="40"/>
  <c r="BB138" i="40"/>
  <c r="BM138" i="40"/>
  <c r="M138" i="40"/>
  <c r="AC138" i="40"/>
  <c r="AO138" i="40"/>
  <c r="BA138" i="40"/>
  <c r="BL138" i="40"/>
  <c r="BK188" i="40"/>
  <c r="BL188" i="40"/>
  <c r="BM188" i="40"/>
  <c r="BN188" i="40"/>
  <c r="BH188" i="40"/>
  <c r="BJ188" i="40"/>
  <c r="BI188" i="40"/>
  <c r="AB154" i="40"/>
  <c r="AJ154" i="40"/>
  <c r="AR154" i="40"/>
  <c r="AZ154" i="40"/>
  <c r="BH154" i="40"/>
  <c r="AC154" i="40"/>
  <c r="AK154" i="40"/>
  <c r="AS154" i="40"/>
  <c r="BA154" i="40"/>
  <c r="BI154" i="40"/>
  <c r="AD154" i="40"/>
  <c r="AL154" i="40"/>
  <c r="AT154" i="40"/>
  <c r="BB154" i="40"/>
  <c r="BJ154" i="40"/>
  <c r="AE154" i="40"/>
  <c r="AM154" i="40"/>
  <c r="AU154" i="40"/>
  <c r="BC154" i="40"/>
  <c r="BK154" i="40"/>
  <c r="AF154" i="40"/>
  <c r="AN154" i="40"/>
  <c r="AV154" i="40"/>
  <c r="BD154" i="40"/>
  <c r="BL154" i="40"/>
  <c r="AG154" i="40"/>
  <c r="AO154" i="40"/>
  <c r="AW154" i="40"/>
  <c r="BE154" i="40"/>
  <c r="BM154" i="40"/>
  <c r="AA154" i="40"/>
  <c r="AI154" i="40"/>
  <c r="AQ154" i="40"/>
  <c r="AY154" i="40"/>
  <c r="BG154" i="40"/>
  <c r="AP154" i="40"/>
  <c r="AX154" i="40"/>
  <c r="BF154" i="40"/>
  <c r="BN154" i="40"/>
  <c r="AH154" i="40"/>
  <c r="Z154" i="40"/>
  <c r="BJ190" i="40"/>
  <c r="BK190" i="40"/>
  <c r="BL190" i="40"/>
  <c r="BM190" i="40"/>
  <c r="BN190" i="40"/>
  <c r="BC240" i="40"/>
  <c r="BK240" i="40"/>
  <c r="AV240" i="40"/>
  <c r="BD240" i="40"/>
  <c r="BL240" i="40"/>
  <c r="AW240" i="40"/>
  <c r="BE240" i="40"/>
  <c r="BM240" i="40"/>
  <c r="AX240" i="40"/>
  <c r="BF240" i="40"/>
  <c r="BN240" i="40"/>
  <c r="AY240" i="40"/>
  <c r="BG240" i="40"/>
  <c r="AZ240" i="40"/>
  <c r="BH240" i="40"/>
  <c r="BB240" i="40"/>
  <c r="BJ240" i="40"/>
  <c r="BA240" i="40"/>
  <c r="BI240" i="40"/>
  <c r="H199" i="40"/>
  <c r="P199" i="40"/>
  <c r="X199" i="40"/>
  <c r="AF199" i="40"/>
  <c r="AN199" i="40"/>
  <c r="AV199" i="40"/>
  <c r="BD199" i="40"/>
  <c r="BL199" i="40"/>
  <c r="I199" i="40"/>
  <c r="Q199" i="40"/>
  <c r="Y199" i="40"/>
  <c r="AG199" i="40"/>
  <c r="AO199" i="40"/>
  <c r="AW199" i="40"/>
  <c r="BE199" i="40"/>
  <c r="BM199" i="40"/>
  <c r="J199" i="40"/>
  <c r="R199" i="40"/>
  <c r="Z199" i="40"/>
  <c r="AH199" i="40"/>
  <c r="AP199" i="40"/>
  <c r="AX199" i="40"/>
  <c r="BF199" i="40"/>
  <c r="BN199" i="40"/>
  <c r="K199" i="40"/>
  <c r="S199" i="40"/>
  <c r="AA199" i="40"/>
  <c r="AI199" i="40"/>
  <c r="AQ199" i="40"/>
  <c r="AY199" i="40"/>
  <c r="BG199" i="40"/>
  <c r="L199" i="40"/>
  <c r="T199" i="40"/>
  <c r="AB199" i="40"/>
  <c r="AJ199" i="40"/>
  <c r="AR199" i="40"/>
  <c r="AZ199" i="40"/>
  <c r="BH199" i="40"/>
  <c r="M199" i="40"/>
  <c r="U199" i="40"/>
  <c r="AC199" i="40"/>
  <c r="AK199" i="40"/>
  <c r="AS199" i="40"/>
  <c r="BA199" i="40"/>
  <c r="BI199" i="40"/>
  <c r="G199" i="40"/>
  <c r="G259" i="40" s="1"/>
  <c r="O199" i="40"/>
  <c r="W199" i="40"/>
  <c r="AE199" i="40"/>
  <c r="AM199" i="40"/>
  <c r="AU199" i="40"/>
  <c r="BC199" i="40"/>
  <c r="BK199" i="40"/>
  <c r="AT199" i="40"/>
  <c r="BB199" i="40"/>
  <c r="BJ199" i="40"/>
  <c r="N199" i="40"/>
  <c r="AD199" i="40"/>
  <c r="V199" i="40"/>
  <c r="AL199" i="40"/>
  <c r="AL226" i="40"/>
  <c r="AT226" i="40"/>
  <c r="BB226" i="40"/>
  <c r="BJ226" i="40"/>
  <c r="BH226" i="40"/>
  <c r="AM226" i="40"/>
  <c r="AU226" i="40"/>
  <c r="BC226" i="40"/>
  <c r="BK226" i="40"/>
  <c r="AN226" i="40"/>
  <c r="AV226" i="40"/>
  <c r="BD226" i="40"/>
  <c r="BL226" i="40"/>
  <c r="AO226" i="40"/>
  <c r="AW226" i="40"/>
  <c r="BE226" i="40"/>
  <c r="BM226" i="40"/>
  <c r="AJ226" i="40"/>
  <c r="AH226" i="40"/>
  <c r="AP226" i="40"/>
  <c r="AX226" i="40"/>
  <c r="BF226" i="40"/>
  <c r="BN226" i="40"/>
  <c r="AZ226" i="40"/>
  <c r="AI226" i="40"/>
  <c r="AQ226" i="40"/>
  <c r="AY226" i="40"/>
  <c r="BG226" i="40"/>
  <c r="AK226" i="40"/>
  <c r="AS226" i="40"/>
  <c r="BA226" i="40"/>
  <c r="BI226" i="40"/>
  <c r="AR226" i="40"/>
  <c r="AB220" i="40"/>
  <c r="AJ220" i="40"/>
  <c r="AR220" i="40"/>
  <c r="AZ220" i="40"/>
  <c r="BH220" i="40"/>
  <c r="AC220" i="40"/>
  <c r="AK220" i="40"/>
  <c r="AS220" i="40"/>
  <c r="BA220" i="40"/>
  <c r="BI220" i="40"/>
  <c r="AG220" i="40"/>
  <c r="AQ220" i="40"/>
  <c r="BC220" i="40"/>
  <c r="BM220" i="40"/>
  <c r="AO220" i="40"/>
  <c r="AH220" i="40"/>
  <c r="AT220" i="40"/>
  <c r="BD220" i="40"/>
  <c r="BN220" i="40"/>
  <c r="AI220" i="40"/>
  <c r="AU220" i="40"/>
  <c r="BE220" i="40"/>
  <c r="BK220" i="40"/>
  <c r="AL220" i="40"/>
  <c r="AV220" i="40"/>
  <c r="BF220" i="40"/>
  <c r="AE220" i="40"/>
  <c r="AM220" i="40"/>
  <c r="AW220" i="40"/>
  <c r="BG220" i="40"/>
  <c r="AY220" i="40"/>
  <c r="AD220" i="40"/>
  <c r="AN220" i="40"/>
  <c r="AX220" i="40"/>
  <c r="BJ220" i="40"/>
  <c r="AF220" i="40"/>
  <c r="AP220" i="40"/>
  <c r="BB220" i="40"/>
  <c r="BL220" i="40"/>
  <c r="BD246" i="40"/>
  <c r="BL246" i="40"/>
  <c r="BE246" i="40"/>
  <c r="BM246" i="40"/>
  <c r="BF246" i="40"/>
  <c r="BN246" i="40"/>
  <c r="BG246" i="40"/>
  <c r="BH246" i="40"/>
  <c r="BI246" i="40"/>
  <c r="BC246" i="40"/>
  <c r="BK246" i="40"/>
  <c r="BB246" i="40"/>
  <c r="BJ246" i="40"/>
  <c r="W213" i="40"/>
  <c r="AE213" i="40"/>
  <c r="AM213" i="40"/>
  <c r="AU213" i="40"/>
  <c r="BC213" i="40"/>
  <c r="BK213" i="40"/>
  <c r="X213" i="40"/>
  <c r="AF213" i="40"/>
  <c r="AN213" i="40"/>
  <c r="AV213" i="40"/>
  <c r="BD213" i="40"/>
  <c r="BL213" i="40"/>
  <c r="Y213" i="40"/>
  <c r="AG213" i="40"/>
  <c r="AO213" i="40"/>
  <c r="AW213" i="40"/>
  <c r="BE213" i="40"/>
  <c r="BM213" i="40"/>
  <c r="Z213" i="40"/>
  <c r="AH213" i="40"/>
  <c r="AP213" i="40"/>
  <c r="AX213" i="40"/>
  <c r="BF213" i="40"/>
  <c r="BN213" i="40"/>
  <c r="AA213" i="40"/>
  <c r="AI213" i="40"/>
  <c r="AQ213" i="40"/>
  <c r="AY213" i="40"/>
  <c r="BG213" i="40"/>
  <c r="AB213" i="40"/>
  <c r="AJ213" i="40"/>
  <c r="AR213" i="40"/>
  <c r="AZ213" i="40"/>
  <c r="BH213" i="40"/>
  <c r="V213" i="40"/>
  <c r="AD213" i="40"/>
  <c r="AL213" i="40"/>
  <c r="AT213" i="40"/>
  <c r="BB213" i="40"/>
  <c r="BJ213" i="40"/>
  <c r="AK213" i="40"/>
  <c r="AS213" i="40"/>
  <c r="BA213" i="40"/>
  <c r="BI213" i="40"/>
  <c r="AC213" i="40"/>
  <c r="U213" i="40"/>
  <c r="AI221" i="40"/>
  <c r="AJ221" i="40"/>
  <c r="AH221" i="40"/>
  <c r="AR221" i="40"/>
  <c r="AZ221" i="40"/>
  <c r="BH221" i="40"/>
  <c r="BF221" i="40"/>
  <c r="AK221" i="40"/>
  <c r="AS221" i="40"/>
  <c r="BA221" i="40"/>
  <c r="BI221" i="40"/>
  <c r="AL221" i="40"/>
  <c r="AT221" i="40"/>
  <c r="BB221" i="40"/>
  <c r="BJ221" i="40"/>
  <c r="AC221" i="40"/>
  <c r="AM221" i="40"/>
  <c r="AU221" i="40"/>
  <c r="BC221" i="40"/>
  <c r="BK221" i="40"/>
  <c r="AX221" i="40"/>
  <c r="AD221" i="40"/>
  <c r="AN221" i="40"/>
  <c r="AV221" i="40"/>
  <c r="BD221" i="40"/>
  <c r="BL221" i="40"/>
  <c r="BN221" i="40"/>
  <c r="AE221" i="40"/>
  <c r="AO221" i="40"/>
  <c r="AW221" i="40"/>
  <c r="BE221" i="40"/>
  <c r="BM221" i="40"/>
  <c r="AF221" i="40"/>
  <c r="AG221" i="40"/>
  <c r="AQ221" i="40"/>
  <c r="AY221" i="40"/>
  <c r="BG221" i="40"/>
  <c r="AP221" i="40"/>
  <c r="AB87" i="40"/>
  <c r="AJ87" i="40"/>
  <c r="AR87" i="40"/>
  <c r="AZ87" i="40"/>
  <c r="BH87" i="40"/>
  <c r="AC87" i="40"/>
  <c r="AK87" i="40"/>
  <c r="AS87" i="40"/>
  <c r="BA87" i="40"/>
  <c r="BI87" i="40"/>
  <c r="AD87" i="40"/>
  <c r="AL87" i="40"/>
  <c r="AT87" i="40"/>
  <c r="BB87" i="40"/>
  <c r="BJ87" i="40"/>
  <c r="W87" i="40"/>
  <c r="AE87" i="40"/>
  <c r="AM87" i="40"/>
  <c r="AU87" i="40"/>
  <c r="BC87" i="40"/>
  <c r="BK87" i="40"/>
  <c r="X87" i="40"/>
  <c r="AF87" i="40"/>
  <c r="AN87" i="40"/>
  <c r="AV87" i="40"/>
  <c r="BD87" i="40"/>
  <c r="BL87" i="40"/>
  <c r="Y87" i="40"/>
  <c r="AG87" i="40"/>
  <c r="AO87" i="40"/>
  <c r="AW87" i="40"/>
  <c r="BE87" i="40"/>
  <c r="BM87" i="40"/>
  <c r="Z87" i="40"/>
  <c r="AH87" i="40"/>
  <c r="AP87" i="40"/>
  <c r="AX87" i="40"/>
  <c r="BF87" i="40"/>
  <c r="BN87" i="40"/>
  <c r="AQ87" i="40"/>
  <c r="AY87" i="40"/>
  <c r="BG87" i="40"/>
  <c r="AA87" i="40"/>
  <c r="AI87" i="40"/>
  <c r="AN162" i="40"/>
  <c r="AV162" i="40"/>
  <c r="BD162" i="40"/>
  <c r="BL162" i="40"/>
  <c r="AO162" i="40"/>
  <c r="AW162" i="40"/>
  <c r="BE162" i="40"/>
  <c r="BM162" i="40"/>
  <c r="AH162" i="40"/>
  <c r="AP162" i="40"/>
  <c r="AX162" i="40"/>
  <c r="BF162" i="40"/>
  <c r="BN162" i="40"/>
  <c r="AI162" i="40"/>
  <c r="AQ162" i="40"/>
  <c r="AY162" i="40"/>
  <c r="BG162" i="40"/>
  <c r="AJ162" i="40"/>
  <c r="AR162" i="40"/>
  <c r="AZ162" i="40"/>
  <c r="BH162" i="40"/>
  <c r="AK162" i="40"/>
  <c r="AS162" i="40"/>
  <c r="BA162" i="40"/>
  <c r="BI162" i="40"/>
  <c r="AM162" i="40"/>
  <c r="AU162" i="40"/>
  <c r="BC162" i="40"/>
  <c r="BK162" i="40"/>
  <c r="AT162" i="40"/>
  <c r="BB162" i="40"/>
  <c r="BJ162" i="40"/>
  <c r="AL162" i="40"/>
  <c r="BI184" i="40"/>
  <c r="BJ184" i="40"/>
  <c r="BK184" i="40"/>
  <c r="BD184" i="40"/>
  <c r="BL184" i="40"/>
  <c r="BE184" i="40"/>
  <c r="BM184" i="40"/>
  <c r="BF184" i="40"/>
  <c r="BN184" i="40"/>
  <c r="BH184" i="40"/>
  <c r="BG184" i="40"/>
  <c r="BK191" i="40"/>
  <c r="BL191" i="40"/>
  <c r="BM191" i="40"/>
  <c r="BN191" i="40"/>
  <c r="BK121" i="40"/>
  <c r="BL121" i="40"/>
  <c r="BE121" i="40"/>
  <c r="BM121" i="40"/>
  <c r="BF121" i="40"/>
  <c r="BN121" i="40"/>
  <c r="BG121" i="40"/>
  <c r="BH121" i="40"/>
  <c r="BI121" i="40"/>
  <c r="BJ121" i="40"/>
  <c r="AP105" i="40"/>
  <c r="AX105" i="40"/>
  <c r="BF105" i="40"/>
  <c r="BN105" i="40"/>
  <c r="AQ105" i="40"/>
  <c r="AY105" i="40"/>
  <c r="BG105" i="40"/>
  <c r="AR105" i="40"/>
  <c r="AZ105" i="40"/>
  <c r="BH105" i="40"/>
  <c r="AS105" i="40"/>
  <c r="BA105" i="40"/>
  <c r="BI105" i="40"/>
  <c r="AT105" i="40"/>
  <c r="BB105" i="40"/>
  <c r="BJ105" i="40"/>
  <c r="AU105" i="40"/>
  <c r="BC105" i="40"/>
  <c r="BK105" i="40"/>
  <c r="AV105" i="40"/>
  <c r="BD105" i="40"/>
  <c r="BL105" i="40"/>
  <c r="AO105" i="40"/>
  <c r="AW105" i="40"/>
  <c r="BE105" i="40"/>
  <c r="BM105" i="40"/>
  <c r="T84" i="40"/>
  <c r="AB84" i="40"/>
  <c r="AJ84" i="40"/>
  <c r="AR84" i="40"/>
  <c r="AZ84" i="40"/>
  <c r="BH84" i="40"/>
  <c r="U84" i="40"/>
  <c r="AC84" i="40"/>
  <c r="AK84" i="40"/>
  <c r="AS84" i="40"/>
  <c r="BA84" i="40"/>
  <c r="BI84" i="40"/>
  <c r="V84" i="40"/>
  <c r="AD84" i="40"/>
  <c r="AL84" i="40"/>
  <c r="AT84" i="40"/>
  <c r="BB84" i="40"/>
  <c r="BJ84" i="40"/>
  <c r="W84" i="40"/>
  <c r="AE84" i="40"/>
  <c r="AM84" i="40"/>
  <c r="AU84" i="40"/>
  <c r="BC84" i="40"/>
  <c r="BK84" i="40"/>
  <c r="X84" i="40"/>
  <c r="AF84" i="40"/>
  <c r="AN84" i="40"/>
  <c r="AV84" i="40"/>
  <c r="BD84" i="40"/>
  <c r="BL84" i="40"/>
  <c r="Y84" i="40"/>
  <c r="AG84" i="40"/>
  <c r="AO84" i="40"/>
  <c r="AW84" i="40"/>
  <c r="BE84" i="40"/>
  <c r="BM84" i="40"/>
  <c r="Z84" i="40"/>
  <c r="AH84" i="40"/>
  <c r="AP84" i="40"/>
  <c r="AX84" i="40"/>
  <c r="BF84" i="40"/>
  <c r="BN84" i="40"/>
  <c r="BG84" i="40"/>
  <c r="AA84" i="40"/>
  <c r="AI84" i="40"/>
  <c r="AQ84" i="40"/>
  <c r="AY84" i="40"/>
  <c r="AR101" i="40"/>
  <c r="AZ101" i="40"/>
  <c r="BH101" i="40"/>
  <c r="AK101" i="40"/>
  <c r="AS101" i="40"/>
  <c r="BA101" i="40"/>
  <c r="BI101" i="40"/>
  <c r="AL101" i="40"/>
  <c r="AT101" i="40"/>
  <c r="BB101" i="40"/>
  <c r="BJ101" i="40"/>
  <c r="AM101" i="40"/>
  <c r="AU101" i="40"/>
  <c r="BC101" i="40"/>
  <c r="BK101" i="40"/>
  <c r="AN101" i="40"/>
  <c r="AV101" i="40"/>
  <c r="BD101" i="40"/>
  <c r="BL101" i="40"/>
  <c r="AO101" i="40"/>
  <c r="AW101" i="40"/>
  <c r="BE101" i="40"/>
  <c r="BM101" i="40"/>
  <c r="AP101" i="40"/>
  <c r="AX101" i="40"/>
  <c r="BF101" i="40"/>
  <c r="BN101" i="40"/>
  <c r="AQ101" i="40"/>
  <c r="AY101" i="40"/>
  <c r="BG101" i="40"/>
  <c r="AA86" i="40"/>
  <c r="AI86" i="40"/>
  <c r="AQ86" i="40"/>
  <c r="AY86" i="40"/>
  <c r="BG86" i="40"/>
  <c r="AB86" i="40"/>
  <c r="AJ86" i="40"/>
  <c r="AR86" i="40"/>
  <c r="AZ86" i="40"/>
  <c r="BH86" i="40"/>
  <c r="AC86" i="40"/>
  <c r="AK86" i="40"/>
  <c r="AS86" i="40"/>
  <c r="BA86" i="40"/>
  <c r="BI86" i="40"/>
  <c r="V86" i="40"/>
  <c r="AD86" i="40"/>
  <c r="AL86" i="40"/>
  <c r="AT86" i="40"/>
  <c r="BB86" i="40"/>
  <c r="BJ86" i="40"/>
  <c r="W86" i="40"/>
  <c r="AE86" i="40"/>
  <c r="AM86" i="40"/>
  <c r="AU86" i="40"/>
  <c r="BC86" i="40"/>
  <c r="BK86" i="40"/>
  <c r="X86" i="40"/>
  <c r="AF86" i="40"/>
  <c r="AN86" i="40"/>
  <c r="AV86" i="40"/>
  <c r="BD86" i="40"/>
  <c r="BL86" i="40"/>
  <c r="Y86" i="40"/>
  <c r="AG86" i="40"/>
  <c r="AO86" i="40"/>
  <c r="AW86" i="40"/>
  <c r="BE86" i="40"/>
  <c r="BM86" i="40"/>
  <c r="Z86" i="40"/>
  <c r="AH86" i="40"/>
  <c r="AP86" i="40"/>
  <c r="AX86" i="40"/>
  <c r="BF86" i="40"/>
  <c r="BN86" i="40"/>
  <c r="M73" i="40"/>
  <c r="U73" i="40"/>
  <c r="AC73" i="40"/>
  <c r="AK73" i="40"/>
  <c r="AS73" i="40"/>
  <c r="BA73" i="40"/>
  <c r="BI73" i="40"/>
  <c r="N73" i="40"/>
  <c r="V73" i="40"/>
  <c r="AD73" i="40"/>
  <c r="AL73" i="40"/>
  <c r="AT73" i="40"/>
  <c r="BB73" i="40"/>
  <c r="O73" i="40"/>
  <c r="W73" i="40"/>
  <c r="AE73" i="40"/>
  <c r="AM73" i="40"/>
  <c r="AU73" i="40"/>
  <c r="BC73" i="40"/>
  <c r="BK73" i="40"/>
  <c r="P73" i="40"/>
  <c r="X73" i="40"/>
  <c r="AF73" i="40"/>
  <c r="AN73" i="40"/>
  <c r="AV73" i="40"/>
  <c r="BD73" i="40"/>
  <c r="BL73" i="40"/>
  <c r="I73" i="40"/>
  <c r="Q73" i="40"/>
  <c r="Y73" i="40"/>
  <c r="AG73" i="40"/>
  <c r="AO73" i="40"/>
  <c r="AW73" i="40"/>
  <c r="BE73" i="40"/>
  <c r="BM73" i="40"/>
  <c r="J73" i="40"/>
  <c r="R73" i="40"/>
  <c r="Z73" i="40"/>
  <c r="AH73" i="40"/>
  <c r="AP73" i="40"/>
  <c r="AX73" i="40"/>
  <c r="BF73" i="40"/>
  <c r="BN73" i="40"/>
  <c r="K73" i="40"/>
  <c r="S73" i="40"/>
  <c r="AA73" i="40"/>
  <c r="AI73" i="40"/>
  <c r="AQ73" i="40"/>
  <c r="AY73" i="40"/>
  <c r="BG73" i="40"/>
  <c r="AR73" i="40"/>
  <c r="AZ73" i="40"/>
  <c r="BH73" i="40"/>
  <c r="BJ73" i="40"/>
  <c r="L73" i="40"/>
  <c r="T73" i="40"/>
  <c r="AB73" i="40"/>
  <c r="AJ73" i="40"/>
  <c r="BL185" i="40"/>
  <c r="BE185" i="40"/>
  <c r="BM185" i="40"/>
  <c r="BF185" i="40"/>
  <c r="BN185" i="40"/>
  <c r="BG185" i="40"/>
  <c r="BH185" i="40"/>
  <c r="BI185" i="40"/>
  <c r="BK185" i="40"/>
  <c r="BJ185" i="40"/>
  <c r="AP166" i="40"/>
  <c r="AX166" i="40"/>
  <c r="BF166" i="40"/>
  <c r="BN166" i="40"/>
  <c r="AQ166" i="40"/>
  <c r="AY166" i="40"/>
  <c r="BG166" i="40"/>
  <c r="AR166" i="40"/>
  <c r="AZ166" i="40"/>
  <c r="BH166" i="40"/>
  <c r="AS166" i="40"/>
  <c r="BA166" i="40"/>
  <c r="BI166" i="40"/>
  <c r="AL166" i="40"/>
  <c r="AT166" i="40"/>
  <c r="BB166" i="40"/>
  <c r="BJ166" i="40"/>
  <c r="AM166" i="40"/>
  <c r="AU166" i="40"/>
  <c r="BC166" i="40"/>
  <c r="BK166" i="40"/>
  <c r="AO166" i="40"/>
  <c r="AW166" i="40"/>
  <c r="BE166" i="40"/>
  <c r="BM166" i="40"/>
  <c r="AN166" i="40"/>
  <c r="AV166" i="40"/>
  <c r="BD166" i="40"/>
  <c r="BL166" i="40"/>
  <c r="R141" i="40"/>
  <c r="Z141" i="40"/>
  <c r="AH141" i="40"/>
  <c r="AP141" i="40"/>
  <c r="AX141" i="40"/>
  <c r="BF141" i="40"/>
  <c r="BN141" i="40"/>
  <c r="S141" i="40"/>
  <c r="AA141" i="40"/>
  <c r="AI141" i="40"/>
  <c r="AQ141" i="40"/>
  <c r="AY141" i="40"/>
  <c r="BG141" i="40"/>
  <c r="T141" i="40"/>
  <c r="AB141" i="40"/>
  <c r="AJ141" i="40"/>
  <c r="AR141" i="40"/>
  <c r="AZ141" i="40"/>
  <c r="BH141" i="40"/>
  <c r="M141" i="40"/>
  <c r="U141" i="40"/>
  <c r="AC141" i="40"/>
  <c r="AK141" i="40"/>
  <c r="AS141" i="40"/>
  <c r="BA141" i="40"/>
  <c r="BI141" i="40"/>
  <c r="N141" i="40"/>
  <c r="V141" i="40"/>
  <c r="AD141" i="40"/>
  <c r="AL141" i="40"/>
  <c r="AT141" i="40"/>
  <c r="BB141" i="40"/>
  <c r="BJ141" i="40"/>
  <c r="O141" i="40"/>
  <c r="W141" i="40"/>
  <c r="AE141" i="40"/>
  <c r="AM141" i="40"/>
  <c r="AU141" i="40"/>
  <c r="BC141" i="40"/>
  <c r="BK141" i="40"/>
  <c r="Q141" i="40"/>
  <c r="Y141" i="40"/>
  <c r="AG141" i="40"/>
  <c r="AO141" i="40"/>
  <c r="AW141" i="40"/>
  <c r="BE141" i="40"/>
  <c r="BM141" i="40"/>
  <c r="AN141" i="40"/>
  <c r="AV141" i="40"/>
  <c r="BD141" i="40"/>
  <c r="BL141" i="40"/>
  <c r="P141" i="40"/>
  <c r="AF141" i="40"/>
  <c r="X141" i="40"/>
  <c r="AU172" i="40"/>
  <c r="BC172" i="40"/>
  <c r="BK172" i="40"/>
  <c r="AV172" i="40"/>
  <c r="BD172" i="40"/>
  <c r="BL172" i="40"/>
  <c r="AW172" i="40"/>
  <c r="BE172" i="40"/>
  <c r="BM172" i="40"/>
  <c r="AX172" i="40"/>
  <c r="BF172" i="40"/>
  <c r="BN172" i="40"/>
  <c r="AY172" i="40"/>
  <c r="BG172" i="40"/>
  <c r="AR172" i="40"/>
  <c r="AZ172" i="40"/>
  <c r="BH172" i="40"/>
  <c r="AT172" i="40"/>
  <c r="BB172" i="40"/>
  <c r="BJ172" i="40"/>
  <c r="BI172" i="40"/>
  <c r="BA172" i="40"/>
  <c r="AS172" i="40"/>
  <c r="AT174" i="40"/>
  <c r="BB174" i="40"/>
  <c r="BJ174" i="40"/>
  <c r="AU174" i="40"/>
  <c r="BC174" i="40"/>
  <c r="BK174" i="40"/>
  <c r="AV174" i="40"/>
  <c r="BD174" i="40"/>
  <c r="BL174" i="40"/>
  <c r="AW174" i="40"/>
  <c r="BE174" i="40"/>
  <c r="BM174" i="40"/>
  <c r="AX174" i="40"/>
  <c r="BF174" i="40"/>
  <c r="BN174" i="40"/>
  <c r="AY174" i="40"/>
  <c r="BG174" i="40"/>
  <c r="BA174" i="40"/>
  <c r="BI174" i="40"/>
  <c r="AZ174" i="40"/>
  <c r="BH174" i="40"/>
  <c r="AJ222" i="40"/>
  <c r="AR222" i="40"/>
  <c r="AZ222" i="40"/>
  <c r="BH222" i="40"/>
  <c r="AK222" i="40"/>
  <c r="AS222" i="40"/>
  <c r="BA222" i="40"/>
  <c r="BI222" i="40"/>
  <c r="AH222" i="40"/>
  <c r="AD222" i="40"/>
  <c r="AL222" i="40"/>
  <c r="AT222" i="40"/>
  <c r="BB222" i="40"/>
  <c r="BJ222" i="40"/>
  <c r="AP222" i="40"/>
  <c r="AE222" i="40"/>
  <c r="AM222" i="40"/>
  <c r="AU222" i="40"/>
  <c r="BC222" i="40"/>
  <c r="BK222" i="40"/>
  <c r="BF222" i="40"/>
  <c r="AF222" i="40"/>
  <c r="AN222" i="40"/>
  <c r="AV222" i="40"/>
  <c r="BD222" i="40"/>
  <c r="BL222" i="40"/>
  <c r="AG222" i="40"/>
  <c r="AO222" i="40"/>
  <c r="AW222" i="40"/>
  <c r="BE222" i="40"/>
  <c r="BM222" i="40"/>
  <c r="BN222" i="40"/>
  <c r="AI222" i="40"/>
  <c r="AQ222" i="40"/>
  <c r="AY222" i="40"/>
  <c r="BG222" i="40"/>
  <c r="AX222" i="40"/>
  <c r="BJ254" i="40"/>
  <c r="BK254" i="40"/>
  <c r="BL254" i="40"/>
  <c r="BM254" i="40"/>
  <c r="BN254" i="40"/>
  <c r="BE244" i="40"/>
  <c r="BM244" i="40"/>
  <c r="BF244" i="40"/>
  <c r="BN244" i="40"/>
  <c r="BG244" i="40"/>
  <c r="AZ244" i="40"/>
  <c r="BH244" i="40"/>
  <c r="BA244" i="40"/>
  <c r="BI244" i="40"/>
  <c r="BB244" i="40"/>
  <c r="BJ244" i="40"/>
  <c r="BD244" i="40"/>
  <c r="BL244" i="40"/>
  <c r="BC244" i="40"/>
  <c r="BK244" i="40"/>
  <c r="AD219" i="40"/>
  <c r="AL219" i="40"/>
  <c r="AT219" i="40"/>
  <c r="BB219" i="40"/>
  <c r="BJ219" i="40"/>
  <c r="AE219" i="40"/>
  <c r="AM219" i="40"/>
  <c r="AU219" i="40"/>
  <c r="BC219" i="40"/>
  <c r="BK219" i="40"/>
  <c r="AG219" i="40"/>
  <c r="AQ219" i="40"/>
  <c r="BA219" i="40"/>
  <c r="BM219" i="40"/>
  <c r="AH219" i="40"/>
  <c r="AR219" i="40"/>
  <c r="BD219" i="40"/>
  <c r="BN219" i="40"/>
  <c r="AI219" i="40"/>
  <c r="AS219" i="40"/>
  <c r="BE219" i="40"/>
  <c r="AY219" i="40"/>
  <c r="AJ219" i="40"/>
  <c r="AV219" i="40"/>
  <c r="BF219" i="40"/>
  <c r="AA219" i="40"/>
  <c r="AK219" i="40"/>
  <c r="AW219" i="40"/>
  <c r="BG219" i="40"/>
  <c r="AC219" i="40"/>
  <c r="AB219" i="40"/>
  <c r="AN219" i="40"/>
  <c r="AX219" i="40"/>
  <c r="BH219" i="40"/>
  <c r="AO219" i="40"/>
  <c r="AF219" i="40"/>
  <c r="AP219" i="40"/>
  <c r="AZ219" i="40"/>
  <c r="BL219" i="40"/>
  <c r="BI219" i="40"/>
  <c r="AN230" i="40"/>
  <c r="AV230" i="40"/>
  <c r="BD230" i="40"/>
  <c r="BL230" i="40"/>
  <c r="AL230" i="40"/>
  <c r="AO230" i="40"/>
  <c r="AW230" i="40"/>
  <c r="BE230" i="40"/>
  <c r="BM230" i="40"/>
  <c r="AP230" i="40"/>
  <c r="AX230" i="40"/>
  <c r="BF230" i="40"/>
  <c r="BN230" i="40"/>
  <c r="BB230" i="40"/>
  <c r="AQ230" i="40"/>
  <c r="AY230" i="40"/>
  <c r="BG230" i="40"/>
  <c r="AR230" i="40"/>
  <c r="AZ230" i="40"/>
  <c r="BH230" i="40"/>
  <c r="AS230" i="40"/>
  <c r="BA230" i="40"/>
  <c r="BI230" i="40"/>
  <c r="BJ230" i="40"/>
  <c r="AM230" i="40"/>
  <c r="AU230" i="40"/>
  <c r="BC230" i="40"/>
  <c r="BK230" i="40"/>
  <c r="AT230" i="40"/>
  <c r="U210" i="40"/>
  <c r="AC210" i="40"/>
  <c r="AK210" i="40"/>
  <c r="AS210" i="40"/>
  <c r="BA210" i="40"/>
  <c r="BI210" i="40"/>
  <c r="V210" i="40"/>
  <c r="AD210" i="40"/>
  <c r="AL210" i="40"/>
  <c r="AT210" i="40"/>
  <c r="BB210" i="40"/>
  <c r="BJ210" i="40"/>
  <c r="W210" i="40"/>
  <c r="AE210" i="40"/>
  <c r="AM210" i="40"/>
  <c r="AU210" i="40"/>
  <c r="BC210" i="40"/>
  <c r="BK210" i="40"/>
  <c r="X210" i="40"/>
  <c r="AF210" i="40"/>
  <c r="AN210" i="40"/>
  <c r="AV210" i="40"/>
  <c r="BD210" i="40"/>
  <c r="BL210" i="40"/>
  <c r="Y210" i="40"/>
  <c r="AG210" i="40"/>
  <c r="AO210" i="40"/>
  <c r="AW210" i="40"/>
  <c r="BE210" i="40"/>
  <c r="BM210" i="40"/>
  <c r="R210" i="40"/>
  <c r="Z210" i="40"/>
  <c r="AH210" i="40"/>
  <c r="AP210" i="40"/>
  <c r="AX210" i="40"/>
  <c r="BF210" i="40"/>
  <c r="BN210" i="40"/>
  <c r="T210" i="40"/>
  <c r="AB210" i="40"/>
  <c r="AJ210" i="40"/>
  <c r="AR210" i="40"/>
  <c r="AZ210" i="40"/>
  <c r="BH210" i="40"/>
  <c r="BG210" i="40"/>
  <c r="S210" i="40"/>
  <c r="AA210" i="40"/>
  <c r="AQ210" i="40"/>
  <c r="AI210" i="40"/>
  <c r="AY210" i="40"/>
  <c r="S205" i="40"/>
  <c r="AA205" i="40"/>
  <c r="AI205" i="40"/>
  <c r="AQ205" i="40"/>
  <c r="AY205" i="40"/>
  <c r="BG205" i="40"/>
  <c r="T205" i="40"/>
  <c r="AB205" i="40"/>
  <c r="AJ205" i="40"/>
  <c r="AR205" i="40"/>
  <c r="AZ205" i="40"/>
  <c r="BH205" i="40"/>
  <c r="M205" i="40"/>
  <c r="U205" i="40"/>
  <c r="AC205" i="40"/>
  <c r="AK205" i="40"/>
  <c r="AS205" i="40"/>
  <c r="BA205" i="40"/>
  <c r="BI205" i="40"/>
  <c r="N205" i="40"/>
  <c r="V205" i="40"/>
  <c r="AD205" i="40"/>
  <c r="AL205" i="40"/>
  <c r="AT205" i="40"/>
  <c r="BB205" i="40"/>
  <c r="BJ205" i="40"/>
  <c r="O205" i="40"/>
  <c r="W205" i="40"/>
  <c r="AE205" i="40"/>
  <c r="AM205" i="40"/>
  <c r="AU205" i="40"/>
  <c r="BC205" i="40"/>
  <c r="BK205" i="40"/>
  <c r="P205" i="40"/>
  <c r="X205" i="40"/>
  <c r="AF205" i="40"/>
  <c r="AN205" i="40"/>
  <c r="AV205" i="40"/>
  <c r="BD205" i="40"/>
  <c r="BL205" i="40"/>
  <c r="R205" i="40"/>
  <c r="Z205" i="40"/>
  <c r="AH205" i="40"/>
  <c r="AP205" i="40"/>
  <c r="AX205" i="40"/>
  <c r="BF205" i="40"/>
  <c r="BN205" i="40"/>
  <c r="Q205" i="40"/>
  <c r="Y205" i="40"/>
  <c r="AG205" i="40"/>
  <c r="AO205" i="40"/>
  <c r="BE205" i="40"/>
  <c r="AW205" i="40"/>
  <c r="BM205" i="40"/>
  <c r="AY243" i="40"/>
  <c r="BG243" i="40"/>
  <c r="AZ243" i="40"/>
  <c r="BH243" i="40"/>
  <c r="BA243" i="40"/>
  <c r="BI243" i="40"/>
  <c r="BB243" i="40"/>
  <c r="BJ243" i="40"/>
  <c r="BC243" i="40"/>
  <c r="BK243" i="40"/>
  <c r="BD243" i="40"/>
  <c r="BL243" i="40"/>
  <c r="BF243" i="40"/>
  <c r="BN243" i="40"/>
  <c r="BE243" i="40"/>
  <c r="BM243" i="40"/>
  <c r="AU104" i="40"/>
  <c r="BC104" i="40"/>
  <c r="BK104" i="40"/>
  <c r="AN104" i="40"/>
  <c r="AV104" i="40"/>
  <c r="BD104" i="40"/>
  <c r="BL104" i="40"/>
  <c r="AO104" i="40"/>
  <c r="AW104" i="40"/>
  <c r="BE104" i="40"/>
  <c r="BM104" i="40"/>
  <c r="AP104" i="40"/>
  <c r="AX104" i="40"/>
  <c r="BF104" i="40"/>
  <c r="BN104" i="40"/>
  <c r="AQ104" i="40"/>
  <c r="AY104" i="40"/>
  <c r="BG104" i="40"/>
  <c r="AR104" i="40"/>
  <c r="AZ104" i="40"/>
  <c r="BH104" i="40"/>
  <c r="AS104" i="40"/>
  <c r="BA104" i="40"/>
  <c r="BI104" i="40"/>
  <c r="AT104" i="40"/>
  <c r="BB104" i="40"/>
  <c r="BJ104" i="40"/>
  <c r="AQ164" i="40"/>
  <c r="AY164" i="40"/>
  <c r="BG164" i="40"/>
  <c r="AJ164" i="40"/>
  <c r="AR164" i="40"/>
  <c r="AZ164" i="40"/>
  <c r="BH164" i="40"/>
  <c r="AK164" i="40"/>
  <c r="AS164" i="40"/>
  <c r="BA164" i="40"/>
  <c r="BI164" i="40"/>
  <c r="AL164" i="40"/>
  <c r="AT164" i="40"/>
  <c r="BB164" i="40"/>
  <c r="BJ164" i="40"/>
  <c r="AM164" i="40"/>
  <c r="AU164" i="40"/>
  <c r="BC164" i="40"/>
  <c r="BK164" i="40"/>
  <c r="AN164" i="40"/>
  <c r="AV164" i="40"/>
  <c r="BD164" i="40"/>
  <c r="BL164" i="40"/>
  <c r="AP164" i="40"/>
  <c r="AX164" i="40"/>
  <c r="BF164" i="40"/>
  <c r="BN164" i="40"/>
  <c r="AO164" i="40"/>
  <c r="AW164" i="40"/>
  <c r="BE164" i="40"/>
  <c r="BM164" i="40"/>
  <c r="BG183" i="40"/>
  <c r="BH183" i="40"/>
  <c r="BI183" i="40"/>
  <c r="BJ183" i="40"/>
  <c r="BC183" i="40"/>
  <c r="BK183" i="40"/>
  <c r="BD183" i="40"/>
  <c r="BL183" i="40"/>
  <c r="BF183" i="40"/>
  <c r="BN183" i="40"/>
  <c r="BE183" i="40"/>
  <c r="BM183" i="40"/>
  <c r="AV109" i="40"/>
  <c r="BD109" i="40"/>
  <c r="BL109" i="40"/>
  <c r="AW109" i="40"/>
  <c r="BE109" i="40"/>
  <c r="BM109" i="40"/>
  <c r="AX109" i="40"/>
  <c r="BF109" i="40"/>
  <c r="BN109" i="40"/>
  <c r="BB109" i="40"/>
  <c r="BC109" i="40"/>
  <c r="AS109" i="40"/>
  <c r="BG109" i="40"/>
  <c r="AT109" i="40"/>
  <c r="BH109" i="40"/>
  <c r="AU109" i="40"/>
  <c r="BI109" i="40"/>
  <c r="AY109" i="40"/>
  <c r="BJ109" i="40"/>
  <c r="AZ109" i="40"/>
  <c r="BK109" i="40"/>
  <c r="BA109" i="40"/>
  <c r="BE117" i="40"/>
  <c r="BM117" i="40"/>
  <c r="BF117" i="40"/>
  <c r="BN117" i="40"/>
  <c r="BG117" i="40"/>
  <c r="BH117" i="40"/>
  <c r="BA117" i="40"/>
  <c r="BI117" i="40"/>
  <c r="BB117" i="40"/>
  <c r="BJ117" i="40"/>
  <c r="BC117" i="40"/>
  <c r="BK117" i="40"/>
  <c r="BL117" i="40"/>
  <c r="BD117" i="40"/>
  <c r="AK100" i="40"/>
  <c r="AS100" i="40"/>
  <c r="BA100" i="40"/>
  <c r="BI100" i="40"/>
  <c r="AL100" i="40"/>
  <c r="AT100" i="40"/>
  <c r="BB100" i="40"/>
  <c r="BJ100" i="40"/>
  <c r="AM100" i="40"/>
  <c r="AU100" i="40"/>
  <c r="BC100" i="40"/>
  <c r="BK100" i="40"/>
  <c r="AN100" i="40"/>
  <c r="AV100" i="40"/>
  <c r="BD100" i="40"/>
  <c r="BL100" i="40"/>
  <c r="AO100" i="40"/>
  <c r="AW100" i="40"/>
  <c r="BE100" i="40"/>
  <c r="BM100" i="40"/>
  <c r="AP100" i="40"/>
  <c r="AX100" i="40"/>
  <c r="BF100" i="40"/>
  <c r="BN100" i="40"/>
  <c r="AQ100" i="40"/>
  <c r="AY100" i="40"/>
  <c r="BG100" i="40"/>
  <c r="AJ100" i="40"/>
  <c r="AR100" i="40"/>
  <c r="AZ100" i="40"/>
  <c r="BH100" i="40"/>
  <c r="AW108" i="40"/>
  <c r="BE108" i="40"/>
  <c r="BM108" i="40"/>
  <c r="AX108" i="40"/>
  <c r="BF108" i="40"/>
  <c r="BN108" i="40"/>
  <c r="AY108" i="40"/>
  <c r="BG108" i="40"/>
  <c r="BB108" i="40"/>
  <c r="AR108" i="40"/>
  <c r="BC108" i="40"/>
  <c r="AS108" i="40"/>
  <c r="BD108" i="40"/>
  <c r="AT108" i="40"/>
  <c r="BH108" i="40"/>
  <c r="AU108" i="40"/>
  <c r="BI108" i="40"/>
  <c r="AV108" i="40"/>
  <c r="BJ108" i="40"/>
  <c r="AZ108" i="40"/>
  <c r="BK108" i="40"/>
  <c r="BA108" i="40"/>
  <c r="BL108" i="40"/>
  <c r="W82" i="40"/>
  <c r="AE82" i="40"/>
  <c r="AM82" i="40"/>
  <c r="AU82" i="40"/>
  <c r="BC82" i="40"/>
  <c r="R82" i="40"/>
  <c r="Z82" i="40"/>
  <c r="AH82" i="40"/>
  <c r="AP82" i="40"/>
  <c r="S82" i="40"/>
  <c r="AA82" i="40"/>
  <c r="AI82" i="40"/>
  <c r="AQ82" i="40"/>
  <c r="AY82" i="40"/>
  <c r="U82" i="40"/>
  <c r="AG82" i="40"/>
  <c r="AT82" i="40"/>
  <c r="BE82" i="40"/>
  <c r="BM82" i="40"/>
  <c r="V82" i="40"/>
  <c r="AJ82" i="40"/>
  <c r="AV82" i="40"/>
  <c r="BF82" i="40"/>
  <c r="BN82" i="40"/>
  <c r="X82" i="40"/>
  <c r="AK82" i="40"/>
  <c r="AW82" i="40"/>
  <c r="BG82" i="40"/>
  <c r="Y82" i="40"/>
  <c r="AL82" i="40"/>
  <c r="AX82" i="40"/>
  <c r="BH82" i="40"/>
  <c r="AB82" i="40"/>
  <c r="AN82" i="40"/>
  <c r="AZ82" i="40"/>
  <c r="BI82" i="40"/>
  <c r="AC82" i="40"/>
  <c r="AO82" i="40"/>
  <c r="BA82" i="40"/>
  <c r="BJ82" i="40"/>
  <c r="AD82" i="40"/>
  <c r="AR82" i="40"/>
  <c r="BB82" i="40"/>
  <c r="BK82" i="40"/>
  <c r="T82" i="40"/>
  <c r="AF82" i="40"/>
  <c r="AS82" i="40"/>
  <c r="BD82" i="40"/>
  <c r="BL82" i="40"/>
  <c r="N75" i="40"/>
  <c r="V75" i="40"/>
  <c r="AD75" i="40"/>
  <c r="AL75" i="40"/>
  <c r="AT75" i="40"/>
  <c r="BB75" i="40"/>
  <c r="BJ75" i="40"/>
  <c r="P75" i="40"/>
  <c r="X75" i="40"/>
  <c r="AF75" i="40"/>
  <c r="AN75" i="40"/>
  <c r="AV75" i="40"/>
  <c r="BD75" i="40"/>
  <c r="BL75" i="40"/>
  <c r="Q75" i="40"/>
  <c r="Y75" i="40"/>
  <c r="AG75" i="40"/>
  <c r="AO75" i="40"/>
  <c r="AW75" i="40"/>
  <c r="BE75" i="40"/>
  <c r="BM75" i="40"/>
  <c r="K75" i="40"/>
  <c r="S75" i="40"/>
  <c r="AA75" i="40"/>
  <c r="AI75" i="40"/>
  <c r="AQ75" i="40"/>
  <c r="AY75" i="40"/>
  <c r="BG75" i="40"/>
  <c r="L75" i="40"/>
  <c r="T75" i="40"/>
  <c r="AB75" i="40"/>
  <c r="AJ75" i="40"/>
  <c r="AR75" i="40"/>
  <c r="AZ75" i="40"/>
  <c r="BH75" i="40"/>
  <c r="Z75" i="40"/>
  <c r="AU75" i="40"/>
  <c r="AC75" i="40"/>
  <c r="AX75" i="40"/>
  <c r="AE75" i="40"/>
  <c r="BA75" i="40"/>
  <c r="M75" i="40"/>
  <c r="AH75" i="40"/>
  <c r="BC75" i="40"/>
  <c r="O75" i="40"/>
  <c r="AK75" i="40"/>
  <c r="BF75" i="40"/>
  <c r="R75" i="40"/>
  <c r="AM75" i="40"/>
  <c r="BI75" i="40"/>
  <c r="U75" i="40"/>
  <c r="AP75" i="40"/>
  <c r="BK75" i="40"/>
  <c r="W75" i="40"/>
  <c r="AS75" i="40"/>
  <c r="BN75" i="40"/>
  <c r="T79" i="40"/>
  <c r="AB79" i="40"/>
  <c r="AJ79" i="40"/>
  <c r="AR79" i="40"/>
  <c r="AZ79" i="40"/>
  <c r="BH79" i="40"/>
  <c r="V79" i="40"/>
  <c r="AD79" i="40"/>
  <c r="AL79" i="40"/>
  <c r="AT79" i="40"/>
  <c r="BB79" i="40"/>
  <c r="BJ79" i="40"/>
  <c r="Q79" i="40"/>
  <c r="Y79" i="40"/>
  <c r="AG79" i="40"/>
  <c r="AO79" i="40"/>
  <c r="AW79" i="40"/>
  <c r="BE79" i="40"/>
  <c r="BM79" i="40"/>
  <c r="R79" i="40"/>
  <c r="Z79" i="40"/>
  <c r="AH79" i="40"/>
  <c r="AP79" i="40"/>
  <c r="AX79" i="40"/>
  <c r="BF79" i="40"/>
  <c r="BN79" i="40"/>
  <c r="O79" i="40"/>
  <c r="AE79" i="40"/>
  <c r="AU79" i="40"/>
  <c r="BK79" i="40"/>
  <c r="P79" i="40"/>
  <c r="AF79" i="40"/>
  <c r="AV79" i="40"/>
  <c r="BL79" i="40"/>
  <c r="S79" i="40"/>
  <c r="AI79" i="40"/>
  <c r="AY79" i="40"/>
  <c r="U79" i="40"/>
  <c r="AK79" i="40"/>
  <c r="BA79" i="40"/>
  <c r="W79" i="40"/>
  <c r="AM79" i="40"/>
  <c r="BC79" i="40"/>
  <c r="X79" i="40"/>
  <c r="AN79" i="40"/>
  <c r="BD79" i="40"/>
  <c r="AA79" i="40"/>
  <c r="AQ79" i="40"/>
  <c r="BG79" i="40"/>
  <c r="BI79" i="40"/>
  <c r="AC79" i="40"/>
  <c r="AS79" i="40"/>
  <c r="AS168" i="40"/>
  <c r="BA168" i="40"/>
  <c r="BI168" i="40"/>
  <c r="AT168" i="40"/>
  <c r="BB168" i="40"/>
  <c r="BJ168" i="40"/>
  <c r="AU168" i="40"/>
  <c r="BC168" i="40"/>
  <c r="BK168" i="40"/>
  <c r="AN168" i="40"/>
  <c r="AV168" i="40"/>
  <c r="BD168" i="40"/>
  <c r="BL168" i="40"/>
  <c r="AO168" i="40"/>
  <c r="AW168" i="40"/>
  <c r="BE168" i="40"/>
  <c r="BM168" i="40"/>
  <c r="AP168" i="40"/>
  <c r="AX168" i="40"/>
  <c r="BF168" i="40"/>
  <c r="BN168" i="40"/>
  <c r="AR168" i="40"/>
  <c r="AZ168" i="40"/>
  <c r="BH168" i="40"/>
  <c r="AQ168" i="40"/>
  <c r="AY168" i="40"/>
  <c r="BG168" i="40"/>
  <c r="AQ167" i="40"/>
  <c r="AY167" i="40"/>
  <c r="BG167" i="40"/>
  <c r="AR167" i="40"/>
  <c r="AZ167" i="40"/>
  <c r="BH167" i="40"/>
  <c r="AS167" i="40"/>
  <c r="BA167" i="40"/>
  <c r="BI167" i="40"/>
  <c r="AT167" i="40"/>
  <c r="BB167" i="40"/>
  <c r="BJ167" i="40"/>
  <c r="AM167" i="40"/>
  <c r="AU167" i="40"/>
  <c r="BC167" i="40"/>
  <c r="BK167" i="40"/>
  <c r="AN167" i="40"/>
  <c r="AV167" i="40"/>
  <c r="BD167" i="40"/>
  <c r="BL167" i="40"/>
  <c r="AP167" i="40"/>
  <c r="AX167" i="40"/>
  <c r="BF167" i="40"/>
  <c r="BN167" i="40"/>
  <c r="AO167" i="40"/>
  <c r="AW167" i="40"/>
  <c r="BM167" i="40"/>
  <c r="BE167" i="40"/>
  <c r="L139" i="40"/>
  <c r="T139" i="40"/>
  <c r="AB139" i="40"/>
  <c r="Q139" i="40"/>
  <c r="Y139" i="40"/>
  <c r="R139" i="40"/>
  <c r="AC139" i="40"/>
  <c r="AK139" i="40"/>
  <c r="AS139" i="40"/>
  <c r="BA139" i="40"/>
  <c r="BI139" i="40"/>
  <c r="S139" i="40"/>
  <c r="AD139" i="40"/>
  <c r="AL139" i="40"/>
  <c r="AT139" i="40"/>
  <c r="BB139" i="40"/>
  <c r="BJ139" i="40"/>
  <c r="U139" i="40"/>
  <c r="AE139" i="40"/>
  <c r="AM139" i="40"/>
  <c r="AU139" i="40"/>
  <c r="BC139" i="40"/>
  <c r="BK139" i="40"/>
  <c r="K139" i="40"/>
  <c r="V139" i="40"/>
  <c r="AF139" i="40"/>
  <c r="AN139" i="40"/>
  <c r="AV139" i="40"/>
  <c r="BD139" i="40"/>
  <c r="BL139" i="40"/>
  <c r="M139" i="40"/>
  <c r="W139" i="40"/>
  <c r="AG139" i="40"/>
  <c r="AO139" i="40"/>
  <c r="AW139" i="40"/>
  <c r="BE139" i="40"/>
  <c r="BM139" i="40"/>
  <c r="N139" i="40"/>
  <c r="X139" i="40"/>
  <c r="AH139" i="40"/>
  <c r="AP139" i="40"/>
  <c r="AX139" i="40"/>
  <c r="BF139" i="40"/>
  <c r="BN139" i="40"/>
  <c r="P139" i="40"/>
  <c r="AA139" i="40"/>
  <c r="AJ139" i="40"/>
  <c r="AR139" i="40"/>
  <c r="AZ139" i="40"/>
  <c r="BH139" i="40"/>
  <c r="Z139" i="40"/>
  <c r="AI139" i="40"/>
  <c r="AQ139" i="40"/>
  <c r="AY139" i="40"/>
  <c r="BG139" i="40"/>
  <c r="O139" i="40"/>
  <c r="BM193" i="40"/>
  <c r="BN193" i="40"/>
  <c r="BA179" i="40"/>
  <c r="BI179" i="40"/>
  <c r="BB179" i="40"/>
  <c r="BJ179" i="40"/>
  <c r="BC179" i="40"/>
  <c r="BK179" i="40"/>
  <c r="BD179" i="40"/>
  <c r="BL179" i="40"/>
  <c r="BE179" i="40"/>
  <c r="BM179" i="40"/>
  <c r="BF179" i="40"/>
  <c r="BN179" i="40"/>
  <c r="AZ179" i="40"/>
  <c r="BH179" i="40"/>
  <c r="AY179" i="40"/>
  <c r="BG179" i="40"/>
  <c r="AU175" i="40"/>
  <c r="BC175" i="40"/>
  <c r="BK175" i="40"/>
  <c r="AV175" i="40"/>
  <c r="BD175" i="40"/>
  <c r="BL175" i="40"/>
  <c r="AW175" i="40"/>
  <c r="BE175" i="40"/>
  <c r="BM175" i="40"/>
  <c r="AX175" i="40"/>
  <c r="BF175" i="40"/>
  <c r="BN175" i="40"/>
  <c r="AY175" i="40"/>
  <c r="BG175" i="40"/>
  <c r="AZ175" i="40"/>
  <c r="BH175" i="40"/>
  <c r="BB175" i="40"/>
  <c r="BJ175" i="40"/>
  <c r="BA175" i="40"/>
  <c r="BI175" i="40"/>
  <c r="BI253" i="40"/>
  <c r="BJ253" i="40"/>
  <c r="BK253" i="40"/>
  <c r="BL253" i="40"/>
  <c r="BM253" i="40"/>
  <c r="BN253" i="40"/>
  <c r="AK223" i="40"/>
  <c r="AS223" i="40"/>
  <c r="BA223" i="40"/>
  <c r="BI223" i="40"/>
  <c r="AI223" i="40"/>
  <c r="AL223" i="40"/>
  <c r="AT223" i="40"/>
  <c r="BB223" i="40"/>
  <c r="BJ223" i="40"/>
  <c r="AE223" i="40"/>
  <c r="AM223" i="40"/>
  <c r="AU223" i="40"/>
  <c r="BC223" i="40"/>
  <c r="BK223" i="40"/>
  <c r="AF223" i="40"/>
  <c r="AN223" i="40"/>
  <c r="AV223" i="40"/>
  <c r="BD223" i="40"/>
  <c r="BL223" i="40"/>
  <c r="BG223" i="40"/>
  <c r="AG223" i="40"/>
  <c r="AO223" i="40"/>
  <c r="AW223" i="40"/>
  <c r="BE223" i="40"/>
  <c r="BM223" i="40"/>
  <c r="AQ223" i="40"/>
  <c r="AH223" i="40"/>
  <c r="AP223" i="40"/>
  <c r="AX223" i="40"/>
  <c r="BF223" i="40"/>
  <c r="BN223" i="40"/>
  <c r="AJ223" i="40"/>
  <c r="AR223" i="40"/>
  <c r="AZ223" i="40"/>
  <c r="BH223" i="40"/>
  <c r="AY223" i="40"/>
  <c r="BK255" i="40"/>
  <c r="BL255" i="40"/>
  <c r="BM255" i="40"/>
  <c r="BN255" i="40"/>
  <c r="BK251" i="40"/>
  <c r="BL251" i="40"/>
  <c r="BM251" i="40"/>
  <c r="BN251" i="40"/>
  <c r="BG251" i="40"/>
  <c r="BH251" i="40"/>
  <c r="BJ251" i="40"/>
  <c r="BI251" i="40"/>
  <c r="AO231" i="40"/>
  <c r="AW231" i="40"/>
  <c r="BE231" i="40"/>
  <c r="BM231" i="40"/>
  <c r="BC231" i="40"/>
  <c r="AP231" i="40"/>
  <c r="AX231" i="40"/>
  <c r="BF231" i="40"/>
  <c r="BN231" i="40"/>
  <c r="AQ231" i="40"/>
  <c r="AY231" i="40"/>
  <c r="BG231" i="40"/>
  <c r="AR231" i="40"/>
  <c r="AZ231" i="40"/>
  <c r="BH231" i="40"/>
  <c r="AU231" i="40"/>
  <c r="AS231" i="40"/>
  <c r="BA231" i="40"/>
  <c r="BI231" i="40"/>
  <c r="AM231" i="40"/>
  <c r="AT231" i="40"/>
  <c r="BB231" i="40"/>
  <c r="BJ231" i="40"/>
  <c r="AN231" i="40"/>
  <c r="AV231" i="40"/>
  <c r="BD231" i="40"/>
  <c r="BL231" i="40"/>
  <c r="BK231" i="40"/>
  <c r="N203" i="40"/>
  <c r="V203" i="40"/>
  <c r="AD203" i="40"/>
  <c r="AL203" i="40"/>
  <c r="AT203" i="40"/>
  <c r="BB203" i="40"/>
  <c r="BJ203" i="40"/>
  <c r="O203" i="40"/>
  <c r="W203" i="40"/>
  <c r="AE203" i="40"/>
  <c r="AM203" i="40"/>
  <c r="AU203" i="40"/>
  <c r="BC203" i="40"/>
  <c r="BK203" i="40"/>
  <c r="P203" i="40"/>
  <c r="X203" i="40"/>
  <c r="AF203" i="40"/>
  <c r="AN203" i="40"/>
  <c r="AV203" i="40"/>
  <c r="BD203" i="40"/>
  <c r="BL203" i="40"/>
  <c r="Q203" i="40"/>
  <c r="Y203" i="40"/>
  <c r="AG203" i="40"/>
  <c r="AO203" i="40"/>
  <c r="AW203" i="40"/>
  <c r="BE203" i="40"/>
  <c r="BM203" i="40"/>
  <c r="R203" i="40"/>
  <c r="Z203" i="40"/>
  <c r="AH203" i="40"/>
  <c r="AP203" i="40"/>
  <c r="AX203" i="40"/>
  <c r="BF203" i="40"/>
  <c r="BN203" i="40"/>
  <c r="K203" i="40"/>
  <c r="S203" i="40"/>
  <c r="AA203" i="40"/>
  <c r="AI203" i="40"/>
  <c r="AQ203" i="40"/>
  <c r="AY203" i="40"/>
  <c r="BG203" i="40"/>
  <c r="M203" i="40"/>
  <c r="U203" i="40"/>
  <c r="AC203" i="40"/>
  <c r="AK203" i="40"/>
  <c r="AS203" i="40"/>
  <c r="BA203" i="40"/>
  <c r="BI203" i="40"/>
  <c r="BH203" i="40"/>
  <c r="L203" i="40"/>
  <c r="T203" i="40"/>
  <c r="AB203" i="40"/>
  <c r="AJ203" i="40"/>
  <c r="AR203" i="40"/>
  <c r="AZ203" i="40"/>
  <c r="AG218" i="40"/>
  <c r="AO218" i="40"/>
  <c r="AW218" i="40"/>
  <c r="BE218" i="40"/>
  <c r="BM218" i="40"/>
  <c r="Z218" i="40"/>
  <c r="AH218" i="40"/>
  <c r="AP218" i="40"/>
  <c r="AX218" i="40"/>
  <c r="BF218" i="40"/>
  <c r="BN218" i="40"/>
  <c r="AD218" i="40"/>
  <c r="AL218" i="40"/>
  <c r="AE218" i="40"/>
  <c r="AR218" i="40"/>
  <c r="BB218" i="40"/>
  <c r="BL218" i="40"/>
  <c r="BJ218" i="40"/>
  <c r="AF218" i="40"/>
  <c r="AS218" i="40"/>
  <c r="BC218" i="40"/>
  <c r="AI218" i="40"/>
  <c r="AT218" i="40"/>
  <c r="BD218" i="40"/>
  <c r="AB218" i="40"/>
  <c r="AJ218" i="40"/>
  <c r="AU218" i="40"/>
  <c r="BG218" i="40"/>
  <c r="AN218" i="40"/>
  <c r="AK218" i="40"/>
  <c r="AV218" i="40"/>
  <c r="BH218" i="40"/>
  <c r="AA218" i="40"/>
  <c r="AM218" i="40"/>
  <c r="AY218" i="40"/>
  <c r="BI218" i="40"/>
  <c r="AC218" i="40"/>
  <c r="AQ218" i="40"/>
  <c r="BA218" i="40"/>
  <c r="BK218" i="40"/>
  <c r="AZ218" i="40"/>
  <c r="BF250" i="40"/>
  <c r="BN250" i="40"/>
  <c r="BG250" i="40"/>
  <c r="BH250" i="40"/>
  <c r="BI250" i="40"/>
  <c r="BJ250" i="40"/>
  <c r="BK250" i="40"/>
  <c r="BM250" i="40"/>
  <c r="BL250" i="40"/>
  <c r="BJ126" i="40"/>
  <c r="BK126" i="40"/>
  <c r="BL126" i="40"/>
  <c r="BM126" i="40"/>
  <c r="BN126" i="40"/>
  <c r="AV110" i="40"/>
  <c r="BD110" i="40"/>
  <c r="BL110" i="40"/>
  <c r="AW110" i="40"/>
  <c r="BE110" i="40"/>
  <c r="BM110" i="40"/>
  <c r="BB110" i="40"/>
  <c r="BN110" i="40"/>
  <c r="BC110" i="40"/>
  <c r="AT110" i="40"/>
  <c r="BF110" i="40"/>
  <c r="AU110" i="40"/>
  <c r="BG110" i="40"/>
  <c r="AX110" i="40"/>
  <c r="BH110" i="40"/>
  <c r="AY110" i="40"/>
  <c r="BI110" i="40"/>
  <c r="AZ110" i="40"/>
  <c r="BJ110" i="40"/>
  <c r="BA110" i="40"/>
  <c r="BK110" i="40"/>
  <c r="BL123" i="40"/>
  <c r="BM123" i="40"/>
  <c r="BN123" i="40"/>
  <c r="BG123" i="40"/>
  <c r="BH123" i="40"/>
  <c r="BI123" i="40"/>
  <c r="BJ123" i="40"/>
  <c r="BK123" i="40"/>
  <c r="AG95" i="40"/>
  <c r="AO95" i="40"/>
  <c r="AW95" i="40"/>
  <c r="BE95" i="40"/>
  <c r="BM95" i="40"/>
  <c r="AH95" i="40"/>
  <c r="AP95" i="40"/>
  <c r="AX95" i="40"/>
  <c r="BF95" i="40"/>
  <c r="BN95" i="40"/>
  <c r="AI95" i="40"/>
  <c r="AQ95" i="40"/>
  <c r="AY95" i="40"/>
  <c r="BG95" i="40"/>
  <c r="AJ95" i="40"/>
  <c r="AR95" i="40"/>
  <c r="AZ95" i="40"/>
  <c r="BH95" i="40"/>
  <c r="AK95" i="40"/>
  <c r="AS95" i="40"/>
  <c r="BA95" i="40"/>
  <c r="BI95" i="40"/>
  <c r="AL95" i="40"/>
  <c r="AT95" i="40"/>
  <c r="BB95" i="40"/>
  <c r="BJ95" i="40"/>
  <c r="AE95" i="40"/>
  <c r="AM95" i="40"/>
  <c r="AU95" i="40"/>
  <c r="BC95" i="40"/>
  <c r="BK95" i="40"/>
  <c r="BD95" i="40"/>
  <c r="BL95" i="40"/>
  <c r="AF95" i="40"/>
  <c r="AN95" i="40"/>
  <c r="AV95" i="40"/>
  <c r="AL97" i="40"/>
  <c r="AT97" i="40"/>
  <c r="BB97" i="40"/>
  <c r="BJ97" i="40"/>
  <c r="AM97" i="40"/>
  <c r="AU97" i="40"/>
  <c r="BC97" i="40"/>
  <c r="BK97" i="40"/>
  <c r="AN97" i="40"/>
  <c r="AV97" i="40"/>
  <c r="BD97" i="40"/>
  <c r="BL97" i="40"/>
  <c r="AG97" i="40"/>
  <c r="AO97" i="40"/>
  <c r="AW97" i="40"/>
  <c r="BE97" i="40"/>
  <c r="BM97" i="40"/>
  <c r="AH97" i="40"/>
  <c r="AP97" i="40"/>
  <c r="AX97" i="40"/>
  <c r="BF97" i="40"/>
  <c r="BN97" i="40"/>
  <c r="AI97" i="40"/>
  <c r="AQ97" i="40"/>
  <c r="AY97" i="40"/>
  <c r="BG97" i="40"/>
  <c r="AJ97" i="40"/>
  <c r="AR97" i="40"/>
  <c r="AZ97" i="40"/>
  <c r="BH97" i="40"/>
  <c r="AS97" i="40"/>
  <c r="BA97" i="40"/>
  <c r="BI97" i="40"/>
  <c r="AK97" i="40"/>
  <c r="Q81" i="40"/>
  <c r="Y81" i="40"/>
  <c r="S81" i="40"/>
  <c r="AA81" i="40"/>
  <c r="AI81" i="40"/>
  <c r="AQ81" i="40"/>
  <c r="AY81" i="40"/>
  <c r="BG81" i="40"/>
  <c r="V81" i="40"/>
  <c r="AD81" i="40"/>
  <c r="AL81" i="40"/>
  <c r="AT81" i="40"/>
  <c r="BB81" i="40"/>
  <c r="BJ81" i="40"/>
  <c r="W81" i="40"/>
  <c r="AE81" i="40"/>
  <c r="AM81" i="40"/>
  <c r="AU81" i="40"/>
  <c r="BC81" i="40"/>
  <c r="BK81" i="40"/>
  <c r="T81" i="40"/>
  <c r="AH81" i="40"/>
  <c r="AV81" i="40"/>
  <c r="BH81" i="40"/>
  <c r="U81" i="40"/>
  <c r="AJ81" i="40"/>
  <c r="AW81" i="40"/>
  <c r="BI81" i="40"/>
  <c r="X81" i="40"/>
  <c r="AK81" i="40"/>
  <c r="AX81" i="40"/>
  <c r="BL81" i="40"/>
  <c r="Z81" i="40"/>
  <c r="AN81" i="40"/>
  <c r="AZ81" i="40"/>
  <c r="BM81" i="40"/>
  <c r="AB81" i="40"/>
  <c r="AO81" i="40"/>
  <c r="BA81" i="40"/>
  <c r="BN81" i="40"/>
  <c r="AC81" i="40"/>
  <c r="AP81" i="40"/>
  <c r="BD81" i="40"/>
  <c r="AF81" i="40"/>
  <c r="AR81" i="40"/>
  <c r="BE81" i="40"/>
  <c r="R81" i="40"/>
  <c r="AG81" i="40"/>
  <c r="AS81" i="40"/>
  <c r="BF81" i="40"/>
  <c r="AD88" i="40"/>
  <c r="AL88" i="40"/>
  <c r="AT88" i="40"/>
  <c r="BB88" i="40"/>
  <c r="BJ88" i="40"/>
  <c r="AE88" i="40"/>
  <c r="AM88" i="40"/>
  <c r="AU88" i="40"/>
  <c r="BC88" i="40"/>
  <c r="BK88" i="40"/>
  <c r="X88" i="40"/>
  <c r="AF88" i="40"/>
  <c r="AN88" i="40"/>
  <c r="AV88" i="40"/>
  <c r="BD88" i="40"/>
  <c r="Y88" i="40"/>
  <c r="AG88" i="40"/>
  <c r="AO88" i="40"/>
  <c r="AW88" i="40"/>
  <c r="BE88" i="40"/>
  <c r="BM88" i="40"/>
  <c r="Z88" i="40"/>
  <c r="AH88" i="40"/>
  <c r="AP88" i="40"/>
  <c r="AX88" i="40"/>
  <c r="BF88" i="40"/>
  <c r="BN88" i="40"/>
  <c r="AA88" i="40"/>
  <c r="AI88" i="40"/>
  <c r="AQ88" i="40"/>
  <c r="AY88" i="40"/>
  <c r="BG88" i="40"/>
  <c r="AB88" i="40"/>
  <c r="AJ88" i="40"/>
  <c r="AR88" i="40"/>
  <c r="AZ88" i="40"/>
  <c r="BH88" i="40"/>
  <c r="BI88" i="40"/>
  <c r="BL88" i="40"/>
  <c r="AC88" i="40"/>
  <c r="AK88" i="40"/>
  <c r="AS88" i="40"/>
  <c r="BA88" i="40"/>
  <c r="S78" i="40"/>
  <c r="AA78" i="40"/>
  <c r="AI78" i="40"/>
  <c r="AQ78" i="40"/>
  <c r="AY78" i="40"/>
  <c r="BG78" i="40"/>
  <c r="U78" i="40"/>
  <c r="AC78" i="40"/>
  <c r="AK78" i="40"/>
  <c r="AS78" i="40"/>
  <c r="BA78" i="40"/>
  <c r="BI78" i="40"/>
  <c r="P78" i="40"/>
  <c r="X78" i="40"/>
  <c r="AF78" i="40"/>
  <c r="AN78" i="40"/>
  <c r="AV78" i="40"/>
  <c r="BD78" i="40"/>
  <c r="BL78" i="40"/>
  <c r="Q78" i="40"/>
  <c r="Y78" i="40"/>
  <c r="AG78" i="40"/>
  <c r="AO78" i="40"/>
  <c r="AW78" i="40"/>
  <c r="BE78" i="40"/>
  <c r="BM78" i="40"/>
  <c r="V78" i="40"/>
  <c r="AL78" i="40"/>
  <c r="BB78" i="40"/>
  <c r="W78" i="40"/>
  <c r="AM78" i="40"/>
  <c r="BC78" i="40"/>
  <c r="Z78" i="40"/>
  <c r="AP78" i="40"/>
  <c r="BF78" i="40"/>
  <c r="AB78" i="40"/>
  <c r="AR78" i="40"/>
  <c r="BH78" i="40"/>
  <c r="N78" i="40"/>
  <c r="AD78" i="40"/>
  <c r="AT78" i="40"/>
  <c r="BJ78" i="40"/>
  <c r="O78" i="40"/>
  <c r="AE78" i="40"/>
  <c r="AU78" i="40"/>
  <c r="BK78" i="40"/>
  <c r="R78" i="40"/>
  <c r="AH78" i="40"/>
  <c r="AX78" i="40"/>
  <c r="BN78" i="40"/>
  <c r="T78" i="40"/>
  <c r="AJ78" i="40"/>
  <c r="AZ78" i="40"/>
  <c r="BM129" i="40"/>
  <c r="BN129" i="40"/>
  <c r="AV169" i="40"/>
  <c r="BD169" i="40"/>
  <c r="BL169" i="40"/>
  <c r="AO169" i="40"/>
  <c r="AW169" i="40"/>
  <c r="BE169" i="40"/>
  <c r="BM169" i="40"/>
  <c r="AP169" i="40"/>
  <c r="AX169" i="40"/>
  <c r="BF169" i="40"/>
  <c r="BN169" i="40"/>
  <c r="AQ169" i="40"/>
  <c r="AY169" i="40"/>
  <c r="BG169" i="40"/>
  <c r="AR169" i="40"/>
  <c r="AZ169" i="40"/>
  <c r="BH169" i="40"/>
  <c r="AS169" i="40"/>
  <c r="BA169" i="40"/>
  <c r="BI169" i="40"/>
  <c r="AU169" i="40"/>
  <c r="BC169" i="40"/>
  <c r="BK169" i="40"/>
  <c r="AT169" i="40"/>
  <c r="BB169" i="40"/>
  <c r="BJ169" i="40"/>
  <c r="BM187" i="40"/>
  <c r="BN187" i="40"/>
  <c r="BG187" i="40"/>
  <c r="BH187" i="40"/>
  <c r="BI187" i="40"/>
  <c r="BJ187" i="40"/>
  <c r="BL187" i="40"/>
  <c r="BK187" i="40"/>
  <c r="W148" i="40"/>
  <c r="AE148" i="40"/>
  <c r="AM148" i="40"/>
  <c r="AU148" i="40"/>
  <c r="BC148" i="40"/>
  <c r="BK148" i="40"/>
  <c r="X148" i="40"/>
  <c r="AF148" i="40"/>
  <c r="AN148" i="40"/>
  <c r="AV148" i="40"/>
  <c r="BD148" i="40"/>
  <c r="BL148" i="40"/>
  <c r="Y148" i="40"/>
  <c r="T148" i="40"/>
  <c r="AB148" i="40"/>
  <c r="AJ148" i="40"/>
  <c r="AR148" i="40"/>
  <c r="AZ148" i="40"/>
  <c r="BH148" i="40"/>
  <c r="AD148" i="40"/>
  <c r="AQ148" i="40"/>
  <c r="BE148" i="40"/>
  <c r="AG148" i="40"/>
  <c r="AS148" i="40"/>
  <c r="BF148" i="40"/>
  <c r="AH148" i="40"/>
  <c r="AT148" i="40"/>
  <c r="BG148" i="40"/>
  <c r="U148" i="40"/>
  <c r="AI148" i="40"/>
  <c r="AW148" i="40"/>
  <c r="BI148" i="40"/>
  <c r="V148" i="40"/>
  <c r="AK148" i="40"/>
  <c r="AX148" i="40"/>
  <c r="BJ148" i="40"/>
  <c r="Z148" i="40"/>
  <c r="AL148" i="40"/>
  <c r="AY148" i="40"/>
  <c r="BM148" i="40"/>
  <c r="AC148" i="40"/>
  <c r="AP148" i="40"/>
  <c r="BB148" i="40"/>
  <c r="AA148" i="40"/>
  <c r="AO148" i="40"/>
  <c r="BA148" i="40"/>
  <c r="BN148" i="40"/>
  <c r="Y147" i="40"/>
  <c r="AG147" i="40"/>
  <c r="AO147" i="40"/>
  <c r="AW147" i="40"/>
  <c r="BE147" i="40"/>
  <c r="BM147" i="40"/>
  <c r="Z147" i="40"/>
  <c r="AH147" i="40"/>
  <c r="AP147" i="40"/>
  <c r="AX147" i="40"/>
  <c r="BF147" i="40"/>
  <c r="BN147" i="40"/>
  <c r="S147" i="40"/>
  <c r="AA147" i="40"/>
  <c r="AI147" i="40"/>
  <c r="AQ147" i="40"/>
  <c r="AY147" i="40"/>
  <c r="BG147" i="40"/>
  <c r="T147" i="40"/>
  <c r="AB147" i="40"/>
  <c r="AJ147" i="40"/>
  <c r="AR147" i="40"/>
  <c r="AZ147" i="40"/>
  <c r="BH147" i="40"/>
  <c r="U147" i="40"/>
  <c r="AC147" i="40"/>
  <c r="AK147" i="40"/>
  <c r="AS147" i="40"/>
  <c r="BA147" i="40"/>
  <c r="V147" i="40"/>
  <c r="AD147" i="40"/>
  <c r="AL147" i="40"/>
  <c r="AT147" i="40"/>
  <c r="BB147" i="40"/>
  <c r="BJ147" i="40"/>
  <c r="X147" i="40"/>
  <c r="AF147" i="40"/>
  <c r="AM147" i="40"/>
  <c r="BL147" i="40"/>
  <c r="AN147" i="40"/>
  <c r="AU147" i="40"/>
  <c r="AV147" i="40"/>
  <c r="BC147" i="40"/>
  <c r="BD147" i="40"/>
  <c r="AE147" i="40"/>
  <c r="BK147" i="40"/>
  <c r="W147" i="40"/>
  <c r="BI147" i="40"/>
  <c r="BH186" i="40"/>
  <c r="BI186" i="40"/>
  <c r="BJ186" i="40"/>
  <c r="BK186" i="40"/>
  <c r="BL186" i="40"/>
  <c r="BM186" i="40"/>
  <c r="BG186" i="40"/>
  <c r="BF186" i="40"/>
  <c r="BN186" i="40"/>
  <c r="AD158" i="40"/>
  <c r="AL158" i="40"/>
  <c r="AT158" i="40"/>
  <c r="BB158" i="40"/>
  <c r="BJ158" i="40"/>
  <c r="AE158" i="40"/>
  <c r="AM158" i="40"/>
  <c r="AU158" i="40"/>
  <c r="BC158" i="40"/>
  <c r="BK158" i="40"/>
  <c r="AF158" i="40"/>
  <c r="AN158" i="40"/>
  <c r="AV158" i="40"/>
  <c r="BD158" i="40"/>
  <c r="BL158" i="40"/>
  <c r="AG158" i="40"/>
  <c r="AO158" i="40"/>
  <c r="AW158" i="40"/>
  <c r="BE158" i="40"/>
  <c r="BM158" i="40"/>
  <c r="AH158" i="40"/>
  <c r="AP158" i="40"/>
  <c r="AX158" i="40"/>
  <c r="BF158" i="40"/>
  <c r="BN158" i="40"/>
  <c r="AI158" i="40"/>
  <c r="AQ158" i="40"/>
  <c r="AY158" i="40"/>
  <c r="BG158" i="40"/>
  <c r="AK158" i="40"/>
  <c r="AS158" i="40"/>
  <c r="BA158" i="40"/>
  <c r="BI158" i="40"/>
  <c r="AJ158" i="40"/>
  <c r="AR158" i="40"/>
  <c r="BH158" i="40"/>
  <c r="AZ158" i="40"/>
  <c r="AZ238" i="40"/>
  <c r="BH238" i="40"/>
  <c r="BA238" i="40"/>
  <c r="BI238" i="40"/>
  <c r="AT238" i="40"/>
  <c r="BB238" i="40"/>
  <c r="BJ238" i="40"/>
  <c r="AU238" i="40"/>
  <c r="BC238" i="40"/>
  <c r="BK238" i="40"/>
  <c r="AV238" i="40"/>
  <c r="BD238" i="40"/>
  <c r="BL238" i="40"/>
  <c r="AW238" i="40"/>
  <c r="BE238" i="40"/>
  <c r="BM238" i="40"/>
  <c r="AY238" i="40"/>
  <c r="BG238" i="40"/>
  <c r="AX238" i="40"/>
  <c r="BF238" i="40"/>
  <c r="BN238" i="40"/>
  <c r="AO228" i="40"/>
  <c r="AW228" i="40"/>
  <c r="BE228" i="40"/>
  <c r="BM228" i="40"/>
  <c r="AM228" i="40"/>
  <c r="AP228" i="40"/>
  <c r="AX228" i="40"/>
  <c r="BF228" i="40"/>
  <c r="BN228" i="40"/>
  <c r="AQ228" i="40"/>
  <c r="AY228" i="40"/>
  <c r="BG228" i="40"/>
  <c r="AJ228" i="40"/>
  <c r="AR228" i="40"/>
  <c r="AZ228" i="40"/>
  <c r="BH228" i="40"/>
  <c r="BC228" i="40"/>
  <c r="AK228" i="40"/>
  <c r="AS228" i="40"/>
  <c r="BA228" i="40"/>
  <c r="BI228" i="40"/>
  <c r="AU228" i="40"/>
  <c r="AL228" i="40"/>
  <c r="AT228" i="40"/>
  <c r="BB228" i="40"/>
  <c r="BJ228" i="40"/>
  <c r="AN228" i="40"/>
  <c r="AV228" i="40"/>
  <c r="BD228" i="40"/>
  <c r="BL228" i="40"/>
  <c r="BK228" i="40"/>
  <c r="BD245" i="40"/>
  <c r="BL245" i="40"/>
  <c r="BE245" i="40"/>
  <c r="BM245" i="40"/>
  <c r="BF245" i="40"/>
  <c r="BN245" i="40"/>
  <c r="BG245" i="40"/>
  <c r="BH245" i="40"/>
  <c r="BA245" i="40"/>
  <c r="BI245" i="40"/>
  <c r="BC245" i="40"/>
  <c r="BK245" i="40"/>
  <c r="BJ245" i="40"/>
  <c r="BB245" i="40"/>
  <c r="X212" i="40"/>
  <c r="AF212" i="40"/>
  <c r="AN212" i="40"/>
  <c r="AV212" i="40"/>
  <c r="BD212" i="40"/>
  <c r="BL212" i="40"/>
  <c r="Y212" i="40"/>
  <c r="AG212" i="40"/>
  <c r="AO212" i="40"/>
  <c r="AW212" i="40"/>
  <c r="BE212" i="40"/>
  <c r="BM212" i="40"/>
  <c r="Z212" i="40"/>
  <c r="AH212" i="40"/>
  <c r="AP212" i="40"/>
  <c r="AX212" i="40"/>
  <c r="BF212" i="40"/>
  <c r="BN212" i="40"/>
  <c r="AA212" i="40"/>
  <c r="AI212" i="40"/>
  <c r="AQ212" i="40"/>
  <c r="AY212" i="40"/>
  <c r="BG212" i="40"/>
  <c r="T212" i="40"/>
  <c r="AB212" i="40"/>
  <c r="AJ212" i="40"/>
  <c r="AR212" i="40"/>
  <c r="AZ212" i="40"/>
  <c r="BH212" i="40"/>
  <c r="U212" i="40"/>
  <c r="AC212" i="40"/>
  <c r="AK212" i="40"/>
  <c r="AS212" i="40"/>
  <c r="BA212" i="40"/>
  <c r="BI212" i="40"/>
  <c r="W212" i="40"/>
  <c r="AE212" i="40"/>
  <c r="AM212" i="40"/>
  <c r="AU212" i="40"/>
  <c r="BC212" i="40"/>
  <c r="BK212" i="40"/>
  <c r="V212" i="40"/>
  <c r="AD212" i="40"/>
  <c r="AL212" i="40"/>
  <c r="AT212" i="40"/>
  <c r="BB212" i="40"/>
  <c r="BJ212" i="40"/>
  <c r="Z211" i="40"/>
  <c r="AH211" i="40"/>
  <c r="AP211" i="40"/>
  <c r="AX211" i="40"/>
  <c r="BF211" i="40"/>
  <c r="BN211" i="40"/>
  <c r="S211" i="40"/>
  <c r="AA211" i="40"/>
  <c r="AI211" i="40"/>
  <c r="AQ211" i="40"/>
  <c r="AY211" i="40"/>
  <c r="BG211" i="40"/>
  <c r="T211" i="40"/>
  <c r="AB211" i="40"/>
  <c r="AJ211" i="40"/>
  <c r="AR211" i="40"/>
  <c r="AZ211" i="40"/>
  <c r="BH211" i="40"/>
  <c r="U211" i="40"/>
  <c r="AC211" i="40"/>
  <c r="AK211" i="40"/>
  <c r="AS211" i="40"/>
  <c r="BA211" i="40"/>
  <c r="BI211" i="40"/>
  <c r="V211" i="40"/>
  <c r="AD211" i="40"/>
  <c r="AL211" i="40"/>
  <c r="AT211" i="40"/>
  <c r="BB211" i="40"/>
  <c r="BJ211" i="40"/>
  <c r="W211" i="40"/>
  <c r="AE211" i="40"/>
  <c r="AM211" i="40"/>
  <c r="AU211" i="40"/>
  <c r="BC211" i="40"/>
  <c r="BK211" i="40"/>
  <c r="Y211" i="40"/>
  <c r="AG211" i="40"/>
  <c r="AO211" i="40"/>
  <c r="AW211" i="40"/>
  <c r="BE211" i="40"/>
  <c r="BM211" i="40"/>
  <c r="X211" i="40"/>
  <c r="AF211" i="40"/>
  <c r="BD211" i="40"/>
  <c r="AN211" i="40"/>
  <c r="AV211" i="40"/>
  <c r="BL211" i="40"/>
  <c r="AI227" i="40"/>
  <c r="AQ227" i="40"/>
  <c r="AY227" i="40"/>
  <c r="BG227" i="40"/>
  <c r="AJ227" i="40"/>
  <c r="AR227" i="40"/>
  <c r="AZ227" i="40"/>
  <c r="BH227" i="40"/>
  <c r="AK227" i="40"/>
  <c r="AS227" i="40"/>
  <c r="BA227" i="40"/>
  <c r="BI227" i="40"/>
  <c r="BM227" i="40"/>
  <c r="AL227" i="40"/>
  <c r="AT227" i="40"/>
  <c r="BB227" i="40"/>
  <c r="BJ227" i="40"/>
  <c r="AW227" i="40"/>
  <c r="AM227" i="40"/>
  <c r="AU227" i="40"/>
  <c r="BC227" i="40"/>
  <c r="BK227" i="40"/>
  <c r="AN227" i="40"/>
  <c r="AV227" i="40"/>
  <c r="BD227" i="40"/>
  <c r="BL227" i="40"/>
  <c r="BE227" i="40"/>
  <c r="AP227" i="40"/>
  <c r="AX227" i="40"/>
  <c r="BF227" i="40"/>
  <c r="BN227" i="40"/>
  <c r="AO227" i="40"/>
  <c r="AW111" i="40"/>
  <c r="AX111" i="40"/>
  <c r="BF111" i="40"/>
  <c r="BA111" i="40"/>
  <c r="BJ111" i="40"/>
  <c r="BB111" i="40"/>
  <c r="BK111" i="40"/>
  <c r="BC111" i="40"/>
  <c r="BL111" i="40"/>
  <c r="BD111" i="40"/>
  <c r="BM111" i="40"/>
  <c r="AU111" i="40"/>
  <c r="BE111" i="40"/>
  <c r="BN111" i="40"/>
  <c r="AV111" i="40"/>
  <c r="BG111" i="40"/>
  <c r="AY111" i="40"/>
  <c r="BH111" i="40"/>
  <c r="BI111" i="40"/>
  <c r="AZ111" i="40"/>
  <c r="J72" i="40"/>
  <c r="R72" i="40"/>
  <c r="Z72" i="40"/>
  <c r="AH72" i="40"/>
  <c r="AP72" i="40"/>
  <c r="AX72" i="40"/>
  <c r="BF72" i="40"/>
  <c r="BN72" i="40"/>
  <c r="K72" i="40"/>
  <c r="S72" i="40"/>
  <c r="AA72" i="40"/>
  <c r="AI72" i="40"/>
  <c r="AQ72" i="40"/>
  <c r="AY72" i="40"/>
  <c r="BG72" i="40"/>
  <c r="L72" i="40"/>
  <c r="T72" i="40"/>
  <c r="AB72" i="40"/>
  <c r="AJ72" i="40"/>
  <c r="AR72" i="40"/>
  <c r="AZ72" i="40"/>
  <c r="BH72" i="40"/>
  <c r="M72" i="40"/>
  <c r="U72" i="40"/>
  <c r="AC72" i="40"/>
  <c r="AK72" i="40"/>
  <c r="AS72" i="40"/>
  <c r="BA72" i="40"/>
  <c r="BI72" i="40"/>
  <c r="N72" i="40"/>
  <c r="V72" i="40"/>
  <c r="AD72" i="40"/>
  <c r="AL72" i="40"/>
  <c r="AT72" i="40"/>
  <c r="BB72" i="40"/>
  <c r="BJ72" i="40"/>
  <c r="O72" i="40"/>
  <c r="W72" i="40"/>
  <c r="AE72" i="40"/>
  <c r="AM72" i="40"/>
  <c r="AU72" i="40"/>
  <c r="BC72" i="40"/>
  <c r="BK72" i="40"/>
  <c r="H72" i="40"/>
  <c r="P72" i="40"/>
  <c r="X72" i="40"/>
  <c r="AF72" i="40"/>
  <c r="AN72" i="40"/>
  <c r="AV72" i="40"/>
  <c r="BD72" i="40"/>
  <c r="BL72" i="40"/>
  <c r="AO72" i="40"/>
  <c r="AW72" i="40"/>
  <c r="BE72" i="40"/>
  <c r="BM72" i="40"/>
  <c r="I72" i="40"/>
  <c r="Q72" i="40"/>
  <c r="Y72" i="40"/>
  <c r="AG72" i="40"/>
  <c r="U144" i="40"/>
  <c r="AC144" i="40"/>
  <c r="AK144" i="40"/>
  <c r="AS144" i="40"/>
  <c r="BA144" i="40"/>
  <c r="BI144" i="40"/>
  <c r="V144" i="40"/>
  <c r="AD144" i="40"/>
  <c r="AL144" i="40"/>
  <c r="AT144" i="40"/>
  <c r="BB144" i="40"/>
  <c r="BJ144" i="40"/>
  <c r="W144" i="40"/>
  <c r="AE144" i="40"/>
  <c r="AM144" i="40"/>
  <c r="AU144" i="40"/>
  <c r="BC144" i="40"/>
  <c r="BK144" i="40"/>
  <c r="P144" i="40"/>
  <c r="X144" i="40"/>
  <c r="AF144" i="40"/>
  <c r="AN144" i="40"/>
  <c r="AV144" i="40"/>
  <c r="BD144" i="40"/>
  <c r="BL144" i="40"/>
  <c r="Q144" i="40"/>
  <c r="Y144" i="40"/>
  <c r="AG144" i="40"/>
  <c r="AO144" i="40"/>
  <c r="AW144" i="40"/>
  <c r="BE144" i="40"/>
  <c r="BM144" i="40"/>
  <c r="R144" i="40"/>
  <c r="Z144" i="40"/>
  <c r="AH144" i="40"/>
  <c r="AP144" i="40"/>
  <c r="AX144" i="40"/>
  <c r="BF144" i="40"/>
  <c r="BN144" i="40"/>
  <c r="T144" i="40"/>
  <c r="AB144" i="40"/>
  <c r="AJ144" i="40"/>
  <c r="AR144" i="40"/>
  <c r="AZ144" i="40"/>
  <c r="BH144" i="40"/>
  <c r="S144" i="40"/>
  <c r="AA144" i="40"/>
  <c r="AI144" i="40"/>
  <c r="AQ144" i="40"/>
  <c r="BG144" i="40"/>
  <c r="AY144" i="40"/>
  <c r="AQ232" i="40"/>
  <c r="AY232" i="40"/>
  <c r="BG232" i="40"/>
  <c r="AR232" i="40"/>
  <c r="AZ232" i="40"/>
  <c r="BH232" i="40"/>
  <c r="AS232" i="40"/>
  <c r="BA232" i="40"/>
  <c r="BI232" i="40"/>
  <c r="AO232" i="40"/>
  <c r="AT232" i="40"/>
  <c r="BB232" i="40"/>
  <c r="BJ232" i="40"/>
  <c r="AU232" i="40"/>
  <c r="BC232" i="40"/>
  <c r="BK232" i="40"/>
  <c r="AN232" i="40"/>
  <c r="AV232" i="40"/>
  <c r="BD232" i="40"/>
  <c r="BL232" i="40"/>
  <c r="AP232" i="40"/>
  <c r="AX232" i="40"/>
  <c r="BF232" i="40"/>
  <c r="BN232" i="40"/>
  <c r="BM232" i="40"/>
  <c r="AW232" i="40"/>
  <c r="BE232" i="40"/>
  <c r="BE247" i="40"/>
  <c r="BM247" i="40"/>
  <c r="BF247" i="40"/>
  <c r="BN247" i="40"/>
  <c r="BG247" i="40"/>
  <c r="BH247" i="40"/>
  <c r="BI247" i="40"/>
  <c r="BJ247" i="40"/>
  <c r="BD247" i="40"/>
  <c r="BL247" i="40"/>
  <c r="BC247" i="40"/>
  <c r="BK247" i="40"/>
  <c r="V208" i="40"/>
  <c r="AD208" i="40"/>
  <c r="AL208" i="40"/>
  <c r="AT208" i="40"/>
  <c r="BB208" i="40"/>
  <c r="BJ208" i="40"/>
  <c r="W208" i="40"/>
  <c r="AE208" i="40"/>
  <c r="AM208" i="40"/>
  <c r="AU208" i="40"/>
  <c r="BC208" i="40"/>
  <c r="BK208" i="40"/>
  <c r="P208" i="40"/>
  <c r="X208" i="40"/>
  <c r="AF208" i="40"/>
  <c r="AN208" i="40"/>
  <c r="AV208" i="40"/>
  <c r="BD208" i="40"/>
  <c r="BL208" i="40"/>
  <c r="Q208" i="40"/>
  <c r="Y208" i="40"/>
  <c r="AG208" i="40"/>
  <c r="AO208" i="40"/>
  <c r="AW208" i="40"/>
  <c r="BE208" i="40"/>
  <c r="BM208" i="40"/>
  <c r="R208" i="40"/>
  <c r="Z208" i="40"/>
  <c r="AH208" i="40"/>
  <c r="AP208" i="40"/>
  <c r="AX208" i="40"/>
  <c r="BF208" i="40"/>
  <c r="BN208" i="40"/>
  <c r="S208" i="40"/>
  <c r="AA208" i="40"/>
  <c r="AI208" i="40"/>
  <c r="AQ208" i="40"/>
  <c r="AY208" i="40"/>
  <c r="BG208" i="40"/>
  <c r="U208" i="40"/>
  <c r="AC208" i="40"/>
  <c r="AK208" i="40"/>
  <c r="AS208" i="40"/>
  <c r="BA208" i="40"/>
  <c r="BI208" i="40"/>
  <c r="AJ208" i="40"/>
  <c r="AR208" i="40"/>
  <c r="AZ208" i="40"/>
  <c r="BH208" i="40"/>
  <c r="AB208" i="40"/>
  <c r="T208" i="40"/>
  <c r="BK127" i="40"/>
  <c r="BL127" i="40"/>
  <c r="BM127" i="40"/>
  <c r="BN127" i="40"/>
  <c r="AQ107" i="40"/>
  <c r="AY107" i="40"/>
  <c r="BG107" i="40"/>
  <c r="AR107" i="40"/>
  <c r="AZ107" i="40"/>
  <c r="BH107" i="40"/>
  <c r="AS107" i="40"/>
  <c r="BA107" i="40"/>
  <c r="BI107" i="40"/>
  <c r="AV107" i="40"/>
  <c r="BC107" i="40"/>
  <c r="BN107" i="40"/>
  <c r="BD107" i="40"/>
  <c r="BE107" i="40"/>
  <c r="AT107" i="40"/>
  <c r="BF107" i="40"/>
  <c r="AU107" i="40"/>
  <c r="BJ107" i="40"/>
  <c r="AW107" i="40"/>
  <c r="BK107" i="40"/>
  <c r="AX107" i="40"/>
  <c r="BL107" i="40"/>
  <c r="BM107" i="40"/>
  <c r="BB107" i="40"/>
  <c r="BH120" i="40"/>
  <c r="BI120" i="40"/>
  <c r="BJ120" i="40"/>
  <c r="BK120" i="40"/>
  <c r="BD120" i="40"/>
  <c r="BL120" i="40"/>
  <c r="BE120" i="40"/>
  <c r="BM120" i="40"/>
  <c r="BF120" i="40"/>
  <c r="BN120" i="40"/>
  <c r="BG120" i="40"/>
  <c r="BE118" i="40"/>
  <c r="BM118" i="40"/>
  <c r="BF118" i="40"/>
  <c r="BN118" i="40"/>
  <c r="BG118" i="40"/>
  <c r="BH118" i="40"/>
  <c r="BI118" i="40"/>
  <c r="BB118" i="40"/>
  <c r="BJ118" i="40"/>
  <c r="BC118" i="40"/>
  <c r="BK118" i="40"/>
  <c r="BD118" i="40"/>
  <c r="BL118" i="40"/>
  <c r="AF94" i="40"/>
  <c r="AN94" i="40"/>
  <c r="AV94" i="40"/>
  <c r="BD94" i="40"/>
  <c r="BL94" i="40"/>
  <c r="AG94" i="40"/>
  <c r="AO94" i="40"/>
  <c r="AW94" i="40"/>
  <c r="BE94" i="40"/>
  <c r="BM94" i="40"/>
  <c r="AH94" i="40"/>
  <c r="AP94" i="40"/>
  <c r="AX94" i="40"/>
  <c r="BF94" i="40"/>
  <c r="BN94" i="40"/>
  <c r="AI94" i="40"/>
  <c r="AQ94" i="40"/>
  <c r="AY94" i="40"/>
  <c r="BG94" i="40"/>
  <c r="AJ94" i="40"/>
  <c r="AR94" i="40"/>
  <c r="AZ94" i="40"/>
  <c r="BH94" i="40"/>
  <c r="AK94" i="40"/>
  <c r="AS94" i="40"/>
  <c r="BA94" i="40"/>
  <c r="BI94" i="40"/>
  <c r="AD94" i="40"/>
  <c r="AL94" i="40"/>
  <c r="AT94" i="40"/>
  <c r="BB94" i="40"/>
  <c r="BJ94" i="40"/>
  <c r="AE94" i="40"/>
  <c r="AM94" i="40"/>
  <c r="AU94" i="40"/>
  <c r="BC94" i="40"/>
  <c r="BK94" i="40"/>
  <c r="AG92" i="40"/>
  <c r="AO92" i="40"/>
  <c r="AW92" i="40"/>
  <c r="BE92" i="40"/>
  <c r="BM92" i="40"/>
  <c r="AH92" i="40"/>
  <c r="AP92" i="40"/>
  <c r="AX92" i="40"/>
  <c r="BF92" i="40"/>
  <c r="BN92" i="40"/>
  <c r="AI92" i="40"/>
  <c r="AQ92" i="40"/>
  <c r="AY92" i="40"/>
  <c r="BG92" i="40"/>
  <c r="AB92" i="40"/>
  <c r="AJ92" i="40"/>
  <c r="AR92" i="40"/>
  <c r="AZ92" i="40"/>
  <c r="BH92" i="40"/>
  <c r="AC92" i="40"/>
  <c r="AK92" i="40"/>
  <c r="AS92" i="40"/>
  <c r="BA92" i="40"/>
  <c r="BI92" i="40"/>
  <c r="AD92" i="40"/>
  <c r="AL92" i="40"/>
  <c r="AT92" i="40"/>
  <c r="BB92" i="40"/>
  <c r="BJ92" i="40"/>
  <c r="AE92" i="40"/>
  <c r="AM92" i="40"/>
  <c r="AU92" i="40"/>
  <c r="BC92" i="40"/>
  <c r="BK92" i="40"/>
  <c r="AV92" i="40"/>
  <c r="BD92" i="40"/>
  <c r="BL92" i="40"/>
  <c r="AF92" i="40"/>
  <c r="AN92" i="40"/>
  <c r="S77" i="40"/>
  <c r="AA77" i="40"/>
  <c r="AI77" i="40"/>
  <c r="AQ77" i="40"/>
  <c r="AY77" i="40"/>
  <c r="BG77" i="40"/>
  <c r="M77" i="40"/>
  <c r="U77" i="40"/>
  <c r="AC77" i="40"/>
  <c r="AK77" i="40"/>
  <c r="AS77" i="40"/>
  <c r="BA77" i="40"/>
  <c r="BI77" i="40"/>
  <c r="N77" i="40"/>
  <c r="V77" i="40"/>
  <c r="AD77" i="40"/>
  <c r="AL77" i="40"/>
  <c r="AT77" i="40"/>
  <c r="BB77" i="40"/>
  <c r="BJ77" i="40"/>
  <c r="P77" i="40"/>
  <c r="X77" i="40"/>
  <c r="AF77" i="40"/>
  <c r="AN77" i="40"/>
  <c r="AV77" i="40"/>
  <c r="BD77" i="40"/>
  <c r="BL77" i="40"/>
  <c r="Q77" i="40"/>
  <c r="Y77" i="40"/>
  <c r="AG77" i="40"/>
  <c r="AO77" i="40"/>
  <c r="AW77" i="40"/>
  <c r="BE77" i="40"/>
  <c r="BM77" i="40"/>
  <c r="R77" i="40"/>
  <c r="AM77" i="40"/>
  <c r="BH77" i="40"/>
  <c r="T77" i="40"/>
  <c r="AP77" i="40"/>
  <c r="BK77" i="40"/>
  <c r="W77" i="40"/>
  <c r="AR77" i="40"/>
  <c r="BN77" i="40"/>
  <c r="Z77" i="40"/>
  <c r="AU77" i="40"/>
  <c r="AB77" i="40"/>
  <c r="AX77" i="40"/>
  <c r="AE77" i="40"/>
  <c r="AZ77" i="40"/>
  <c r="AH77" i="40"/>
  <c r="BC77" i="40"/>
  <c r="AJ77" i="40"/>
  <c r="BF77" i="40"/>
  <c r="O77" i="40"/>
  <c r="AA85" i="40"/>
  <c r="AI85" i="40"/>
  <c r="AQ85" i="40"/>
  <c r="AY85" i="40"/>
  <c r="BG85" i="40"/>
  <c r="AB85" i="40"/>
  <c r="AJ85" i="40"/>
  <c r="AR85" i="40"/>
  <c r="AZ85" i="40"/>
  <c r="BH85" i="40"/>
  <c r="U85" i="40"/>
  <c r="AC85" i="40"/>
  <c r="AK85" i="40"/>
  <c r="AS85" i="40"/>
  <c r="BA85" i="40"/>
  <c r="BI85" i="40"/>
  <c r="V85" i="40"/>
  <c r="AD85" i="40"/>
  <c r="AL85" i="40"/>
  <c r="AT85" i="40"/>
  <c r="BB85" i="40"/>
  <c r="BJ85" i="40"/>
  <c r="W85" i="40"/>
  <c r="AE85" i="40"/>
  <c r="AM85" i="40"/>
  <c r="AU85" i="40"/>
  <c r="BC85" i="40"/>
  <c r="BK85" i="40"/>
  <c r="X85" i="40"/>
  <c r="AF85" i="40"/>
  <c r="AN85" i="40"/>
  <c r="AV85" i="40"/>
  <c r="BD85" i="40"/>
  <c r="BL85" i="40"/>
  <c r="Y85" i="40"/>
  <c r="AG85" i="40"/>
  <c r="AO85" i="40"/>
  <c r="AW85" i="40"/>
  <c r="BE85" i="40"/>
  <c r="BM85" i="40"/>
  <c r="Z85" i="40"/>
  <c r="AH85" i="40"/>
  <c r="AP85" i="40"/>
  <c r="AX85" i="40"/>
  <c r="BF85" i="40"/>
  <c r="BN85" i="40"/>
  <c r="Q74" i="40"/>
  <c r="Y74" i="40"/>
  <c r="AG74" i="40"/>
  <c r="AO74" i="40"/>
  <c r="AW74" i="40"/>
  <c r="BE74" i="40"/>
  <c r="BM74" i="40"/>
  <c r="K74" i="40"/>
  <c r="S74" i="40"/>
  <c r="AA74" i="40"/>
  <c r="AI74" i="40"/>
  <c r="AQ74" i="40"/>
  <c r="AY74" i="40"/>
  <c r="BG74" i="40"/>
  <c r="L74" i="40"/>
  <c r="T74" i="40"/>
  <c r="AB74" i="40"/>
  <c r="AJ74" i="40"/>
  <c r="AR74" i="40"/>
  <c r="AZ74" i="40"/>
  <c r="BH74" i="40"/>
  <c r="M74" i="40"/>
  <c r="N74" i="40"/>
  <c r="V74" i="40"/>
  <c r="AD74" i="40"/>
  <c r="AL74" i="40"/>
  <c r="AT74" i="40"/>
  <c r="BB74" i="40"/>
  <c r="BJ74" i="40"/>
  <c r="O74" i="40"/>
  <c r="W74" i="40"/>
  <c r="AE74" i="40"/>
  <c r="AM74" i="40"/>
  <c r="AU74" i="40"/>
  <c r="BC74" i="40"/>
  <c r="BK74" i="40"/>
  <c r="U74" i="40"/>
  <c r="AP74" i="40"/>
  <c r="BL74" i="40"/>
  <c r="X74" i="40"/>
  <c r="AS74" i="40"/>
  <c r="BN74" i="40"/>
  <c r="Z74" i="40"/>
  <c r="AV74" i="40"/>
  <c r="AC74" i="40"/>
  <c r="AX74" i="40"/>
  <c r="AF74" i="40"/>
  <c r="BA74" i="40"/>
  <c r="J74" i="40"/>
  <c r="AH74" i="40"/>
  <c r="BD74" i="40"/>
  <c r="P74" i="40"/>
  <c r="AK74" i="40"/>
  <c r="BF74" i="40"/>
  <c r="AN74" i="40"/>
  <c r="BI74" i="40"/>
  <c r="R74" i="40"/>
  <c r="W151" i="40"/>
  <c r="AE151" i="40"/>
  <c r="AM151" i="40"/>
  <c r="AU151" i="40"/>
  <c r="BC151" i="40"/>
  <c r="BK151" i="40"/>
  <c r="X151" i="40"/>
  <c r="AF151" i="40"/>
  <c r="AN151" i="40"/>
  <c r="AV151" i="40"/>
  <c r="BD151" i="40"/>
  <c r="BL151" i="40"/>
  <c r="AD151" i="40"/>
  <c r="AP151" i="40"/>
  <c r="AZ151" i="40"/>
  <c r="BJ151" i="40"/>
  <c r="AG151" i="40"/>
  <c r="AQ151" i="40"/>
  <c r="BA151" i="40"/>
  <c r="BM151" i="40"/>
  <c r="AH151" i="40"/>
  <c r="AR151" i="40"/>
  <c r="BB151" i="40"/>
  <c r="BN151" i="40"/>
  <c r="Y151" i="40"/>
  <c r="AI151" i="40"/>
  <c r="AS151" i="40"/>
  <c r="BE151" i="40"/>
  <c r="Z151" i="40"/>
  <c r="AJ151" i="40"/>
  <c r="AT151" i="40"/>
  <c r="BF151" i="40"/>
  <c r="AA151" i="40"/>
  <c r="AK151" i="40"/>
  <c r="AW151" i="40"/>
  <c r="BG151" i="40"/>
  <c r="AC151" i="40"/>
  <c r="AO151" i="40"/>
  <c r="AY151" i="40"/>
  <c r="BI151" i="40"/>
  <c r="AL151" i="40"/>
  <c r="AX151" i="40"/>
  <c r="BH151" i="40"/>
  <c r="AB151" i="40"/>
  <c r="H136" i="40"/>
  <c r="P136" i="40"/>
  <c r="X136" i="40"/>
  <c r="AF136" i="40"/>
  <c r="AN136" i="40"/>
  <c r="AV136" i="40"/>
  <c r="BD136" i="40"/>
  <c r="BL136" i="40"/>
  <c r="J136" i="40"/>
  <c r="R136" i="40"/>
  <c r="Z136" i="40"/>
  <c r="AH136" i="40"/>
  <c r="AP136" i="40"/>
  <c r="AX136" i="40"/>
  <c r="BF136" i="40"/>
  <c r="BN136" i="40"/>
  <c r="L136" i="40"/>
  <c r="T136" i="40"/>
  <c r="AB136" i="40"/>
  <c r="AJ136" i="40"/>
  <c r="AR136" i="40"/>
  <c r="AZ136" i="40"/>
  <c r="BH136" i="40"/>
  <c r="M136" i="40"/>
  <c r="U136" i="40"/>
  <c r="AC136" i="40"/>
  <c r="AK136" i="40"/>
  <c r="AS136" i="40"/>
  <c r="BA136" i="40"/>
  <c r="BI136" i="40"/>
  <c r="I136" i="40"/>
  <c r="Y136" i="40"/>
  <c r="AO136" i="40"/>
  <c r="BE136" i="40"/>
  <c r="K136" i="40"/>
  <c r="AA136" i="40"/>
  <c r="AQ136" i="40"/>
  <c r="BG136" i="40"/>
  <c r="N136" i="40"/>
  <c r="AD136" i="40"/>
  <c r="AT136" i="40"/>
  <c r="BJ136" i="40"/>
  <c r="O136" i="40"/>
  <c r="AE136" i="40"/>
  <c r="AU136" i="40"/>
  <c r="BK136" i="40"/>
  <c r="Q136" i="40"/>
  <c r="AG136" i="40"/>
  <c r="AW136" i="40"/>
  <c r="BM136" i="40"/>
  <c r="S136" i="40"/>
  <c r="AI136" i="40"/>
  <c r="AY136" i="40"/>
  <c r="W136" i="40"/>
  <c r="AM136" i="40"/>
  <c r="BC136" i="40"/>
  <c r="V136" i="40"/>
  <c r="AL136" i="40"/>
  <c r="BB136" i="40"/>
  <c r="X145" i="40"/>
  <c r="AF145" i="40"/>
  <c r="AN145" i="40"/>
  <c r="AV145" i="40"/>
  <c r="BD145" i="40"/>
  <c r="BL145" i="40"/>
  <c r="Q145" i="40"/>
  <c r="Y145" i="40"/>
  <c r="AG145" i="40"/>
  <c r="AO145" i="40"/>
  <c r="AW145" i="40"/>
  <c r="BE145" i="40"/>
  <c r="BM145" i="40"/>
  <c r="R145" i="40"/>
  <c r="Z145" i="40"/>
  <c r="AH145" i="40"/>
  <c r="AP145" i="40"/>
  <c r="AX145" i="40"/>
  <c r="BF145" i="40"/>
  <c r="BN145" i="40"/>
  <c r="S145" i="40"/>
  <c r="AA145" i="40"/>
  <c r="AI145" i="40"/>
  <c r="AQ145" i="40"/>
  <c r="AY145" i="40"/>
  <c r="BG145" i="40"/>
  <c r="T145" i="40"/>
  <c r="AB145" i="40"/>
  <c r="AJ145" i="40"/>
  <c r="AR145" i="40"/>
  <c r="AZ145" i="40"/>
  <c r="BH145" i="40"/>
  <c r="U145" i="40"/>
  <c r="AC145" i="40"/>
  <c r="AK145" i="40"/>
  <c r="AS145" i="40"/>
  <c r="BA145" i="40"/>
  <c r="BI145" i="40"/>
  <c r="W145" i="40"/>
  <c r="AE145" i="40"/>
  <c r="AM145" i="40"/>
  <c r="AU145" i="40"/>
  <c r="BC145" i="40"/>
  <c r="BK145" i="40"/>
  <c r="V145" i="40"/>
  <c r="AD145" i="40"/>
  <c r="AL145" i="40"/>
  <c r="AT145" i="40"/>
  <c r="BB145" i="40"/>
  <c r="BJ145" i="40"/>
  <c r="AZ177" i="40"/>
  <c r="BH177" i="40"/>
  <c r="BA177" i="40"/>
  <c r="BI177" i="40"/>
  <c r="BB177" i="40"/>
  <c r="BJ177" i="40"/>
  <c r="BC177" i="40"/>
  <c r="BK177" i="40"/>
  <c r="BD177" i="40"/>
  <c r="BL177" i="40"/>
  <c r="AW177" i="40"/>
  <c r="BE177" i="40"/>
  <c r="BM177" i="40"/>
  <c r="AY177" i="40"/>
  <c r="BG177" i="40"/>
  <c r="AX177" i="40"/>
  <c r="BN177" i="40"/>
  <c r="BF177" i="40"/>
  <c r="AK163" i="40"/>
  <c r="AS163" i="40"/>
  <c r="BA163" i="40"/>
  <c r="BI163" i="40"/>
  <c r="AL163" i="40"/>
  <c r="AT163" i="40"/>
  <c r="BB163" i="40"/>
  <c r="BJ163" i="40"/>
  <c r="AM163" i="40"/>
  <c r="AU163" i="40"/>
  <c r="BC163" i="40"/>
  <c r="BK163" i="40"/>
  <c r="AN163" i="40"/>
  <c r="AV163" i="40"/>
  <c r="BD163" i="40"/>
  <c r="BL163" i="40"/>
  <c r="AO163" i="40"/>
  <c r="AW163" i="40"/>
  <c r="BE163" i="40"/>
  <c r="BM163" i="40"/>
  <c r="AP163" i="40"/>
  <c r="AX163" i="40"/>
  <c r="BF163" i="40"/>
  <c r="BN163" i="40"/>
  <c r="AJ163" i="40"/>
  <c r="AR163" i="40"/>
  <c r="AZ163" i="40"/>
  <c r="BH163" i="40"/>
  <c r="AI163" i="40"/>
  <c r="AQ163" i="40"/>
  <c r="AY163" i="40"/>
  <c r="BG163" i="40"/>
  <c r="AE159" i="40"/>
  <c r="AM159" i="40"/>
  <c r="AU159" i="40"/>
  <c r="BC159" i="40"/>
  <c r="BK159" i="40"/>
  <c r="AF159" i="40"/>
  <c r="AN159" i="40"/>
  <c r="AV159" i="40"/>
  <c r="BD159" i="40"/>
  <c r="BL159" i="40"/>
  <c r="AG159" i="40"/>
  <c r="AO159" i="40"/>
  <c r="AW159" i="40"/>
  <c r="BE159" i="40"/>
  <c r="BM159" i="40"/>
  <c r="AH159" i="40"/>
  <c r="AP159" i="40"/>
  <c r="AX159" i="40"/>
  <c r="BF159" i="40"/>
  <c r="BN159" i="40"/>
  <c r="AI159" i="40"/>
  <c r="AQ159" i="40"/>
  <c r="AY159" i="40"/>
  <c r="BG159" i="40"/>
  <c r="AJ159" i="40"/>
  <c r="AR159" i="40"/>
  <c r="AZ159" i="40"/>
  <c r="BH159" i="40"/>
  <c r="AL159" i="40"/>
  <c r="AT159" i="40"/>
  <c r="BB159" i="40"/>
  <c r="BJ159" i="40"/>
  <c r="AK159" i="40"/>
  <c r="AS159" i="40"/>
  <c r="BA159" i="40"/>
  <c r="BI159" i="40"/>
  <c r="AZ237" i="40"/>
  <c r="BH237" i="40"/>
  <c r="AS237" i="40"/>
  <c r="BA237" i="40"/>
  <c r="BI237" i="40"/>
  <c r="AT237" i="40"/>
  <c r="BB237" i="40"/>
  <c r="BJ237" i="40"/>
  <c r="AU237" i="40"/>
  <c r="BC237" i="40"/>
  <c r="BK237" i="40"/>
  <c r="AV237" i="40"/>
  <c r="BD237" i="40"/>
  <c r="BL237" i="40"/>
  <c r="AW237" i="40"/>
  <c r="BE237" i="40"/>
  <c r="BM237" i="40"/>
  <c r="AY237" i="40"/>
  <c r="BG237" i="40"/>
  <c r="BF237" i="40"/>
  <c r="BN237" i="40"/>
  <c r="AX237" i="40"/>
  <c r="BA239" i="40"/>
  <c r="BI239" i="40"/>
  <c r="BB239" i="40"/>
  <c r="BJ239" i="40"/>
  <c r="AU239" i="40"/>
  <c r="BC239" i="40"/>
  <c r="BK239" i="40"/>
  <c r="AV239" i="40"/>
  <c r="BD239" i="40"/>
  <c r="BL239" i="40"/>
  <c r="AW239" i="40"/>
  <c r="BE239" i="40"/>
  <c r="BM239" i="40"/>
  <c r="AX239" i="40"/>
  <c r="BF239" i="40"/>
  <c r="BN239" i="40"/>
  <c r="AZ239" i="40"/>
  <c r="BH239" i="40"/>
  <c r="AY239" i="40"/>
  <c r="BG239" i="40"/>
  <c r="BJ249" i="40"/>
  <c r="BK249" i="40"/>
  <c r="BL249" i="40"/>
  <c r="BE249" i="40"/>
  <c r="BM249" i="40"/>
  <c r="BF249" i="40"/>
  <c r="BN249" i="40"/>
  <c r="BG249" i="40"/>
  <c r="BI249" i="40"/>
  <c r="BH249" i="40"/>
  <c r="AU235" i="40"/>
  <c r="BC235" i="40"/>
  <c r="BK235" i="40"/>
  <c r="AV235" i="40"/>
  <c r="BD235" i="40"/>
  <c r="BL235" i="40"/>
  <c r="AW235" i="40"/>
  <c r="BE235" i="40"/>
  <c r="BM235" i="40"/>
  <c r="AX235" i="40"/>
  <c r="BF235" i="40"/>
  <c r="BN235" i="40"/>
  <c r="AQ235" i="40"/>
  <c r="AY235" i="40"/>
  <c r="BG235" i="40"/>
  <c r="AR235" i="40"/>
  <c r="AZ235" i="40"/>
  <c r="BH235" i="40"/>
  <c r="AT235" i="40"/>
  <c r="BB235" i="40"/>
  <c r="BJ235" i="40"/>
  <c r="AS235" i="40"/>
  <c r="BA235" i="40"/>
  <c r="BI235" i="40"/>
  <c r="W214" i="40"/>
  <c r="AE214" i="40"/>
  <c r="AM214" i="40"/>
  <c r="AU214" i="40"/>
  <c r="BC214" i="40"/>
  <c r="BK214" i="40"/>
  <c r="X214" i="40"/>
  <c r="AF214" i="40"/>
  <c r="AN214" i="40"/>
  <c r="AV214" i="40"/>
  <c r="BD214" i="40"/>
  <c r="BL214" i="40"/>
  <c r="Y214" i="40"/>
  <c r="AG214" i="40"/>
  <c r="AO214" i="40"/>
  <c r="AW214" i="40"/>
  <c r="BE214" i="40"/>
  <c r="Z214" i="40"/>
  <c r="AH214" i="40"/>
  <c r="AP214" i="40"/>
  <c r="AX214" i="40"/>
  <c r="BF214" i="40"/>
  <c r="AA214" i="40"/>
  <c r="AI214" i="40"/>
  <c r="AQ214" i="40"/>
  <c r="AY214" i="40"/>
  <c r="BG214" i="40"/>
  <c r="AB214" i="40"/>
  <c r="AJ214" i="40"/>
  <c r="AR214" i="40"/>
  <c r="AZ214" i="40"/>
  <c r="BH214" i="40"/>
  <c r="V214" i="40"/>
  <c r="AD214" i="40"/>
  <c r="AL214" i="40"/>
  <c r="AT214" i="40"/>
  <c r="BB214" i="40"/>
  <c r="BJ214" i="40"/>
  <c r="BA214" i="40"/>
  <c r="BI214" i="40"/>
  <c r="BM214" i="40"/>
  <c r="AK214" i="40"/>
  <c r="BN214" i="40"/>
  <c r="AC214" i="40"/>
  <c r="AS214" i="40"/>
  <c r="Q209" i="40"/>
  <c r="Y209" i="40"/>
  <c r="AG209" i="40"/>
  <c r="AO209" i="40"/>
  <c r="AW209" i="40"/>
  <c r="BE209" i="40"/>
  <c r="BM209" i="40"/>
  <c r="R209" i="40"/>
  <c r="Z209" i="40"/>
  <c r="AH209" i="40"/>
  <c r="AP209" i="40"/>
  <c r="AX209" i="40"/>
  <c r="BF209" i="40"/>
  <c r="BN209" i="40"/>
  <c r="S209" i="40"/>
  <c r="AA209" i="40"/>
  <c r="AI209" i="40"/>
  <c r="AQ209" i="40"/>
  <c r="AY209" i="40"/>
  <c r="BG209" i="40"/>
  <c r="T209" i="40"/>
  <c r="AB209" i="40"/>
  <c r="AJ209" i="40"/>
  <c r="AR209" i="40"/>
  <c r="AZ209" i="40"/>
  <c r="BH209" i="40"/>
  <c r="U209" i="40"/>
  <c r="AC209" i="40"/>
  <c r="AK209" i="40"/>
  <c r="AS209" i="40"/>
  <c r="BA209" i="40"/>
  <c r="BI209" i="40"/>
  <c r="V209" i="40"/>
  <c r="AD209" i="40"/>
  <c r="AL209" i="40"/>
  <c r="AT209" i="40"/>
  <c r="BB209" i="40"/>
  <c r="BJ209" i="40"/>
  <c r="X209" i="40"/>
  <c r="AF209" i="40"/>
  <c r="AN209" i="40"/>
  <c r="AV209" i="40"/>
  <c r="BD209" i="40"/>
  <c r="BL209" i="40"/>
  <c r="AU209" i="40"/>
  <c r="AE209" i="40"/>
  <c r="BC209" i="40"/>
  <c r="BK209" i="40"/>
  <c r="W209" i="40"/>
  <c r="AM209" i="40"/>
  <c r="M201" i="40"/>
  <c r="U201" i="40"/>
  <c r="AC201" i="40"/>
  <c r="AK201" i="40"/>
  <c r="AS201" i="40"/>
  <c r="BA201" i="40"/>
  <c r="BI201" i="40"/>
  <c r="N201" i="40"/>
  <c r="V201" i="40"/>
  <c r="AD201" i="40"/>
  <c r="AL201" i="40"/>
  <c r="AT201" i="40"/>
  <c r="BB201" i="40"/>
  <c r="BJ201" i="40"/>
  <c r="O201" i="40"/>
  <c r="W201" i="40"/>
  <c r="AE201" i="40"/>
  <c r="AM201" i="40"/>
  <c r="AU201" i="40"/>
  <c r="BC201" i="40"/>
  <c r="BK201" i="40"/>
  <c r="P201" i="40"/>
  <c r="X201" i="40"/>
  <c r="AF201" i="40"/>
  <c r="AN201" i="40"/>
  <c r="AV201" i="40"/>
  <c r="BD201" i="40"/>
  <c r="BL201" i="40"/>
  <c r="I201" i="40"/>
  <c r="Q201" i="40"/>
  <c r="Y201" i="40"/>
  <c r="AG201" i="40"/>
  <c r="AO201" i="40"/>
  <c r="AW201" i="40"/>
  <c r="BE201" i="40"/>
  <c r="BM201" i="40"/>
  <c r="J201" i="40"/>
  <c r="R201" i="40"/>
  <c r="Z201" i="40"/>
  <c r="AH201" i="40"/>
  <c r="AP201" i="40"/>
  <c r="AX201" i="40"/>
  <c r="BF201" i="40"/>
  <c r="BN201" i="40"/>
  <c r="L201" i="40"/>
  <c r="T201" i="40"/>
  <c r="AB201" i="40"/>
  <c r="AJ201" i="40"/>
  <c r="AR201" i="40"/>
  <c r="AZ201" i="40"/>
  <c r="BH201" i="40"/>
  <c r="AY201" i="40"/>
  <c r="BG201" i="40"/>
  <c r="K201" i="40"/>
  <c r="AI201" i="40"/>
  <c r="S201" i="40"/>
  <c r="AA201" i="40"/>
  <c r="AQ201" i="40"/>
  <c r="Q202" i="40"/>
  <c r="Y202" i="40"/>
  <c r="AG202" i="40"/>
  <c r="AO202" i="40"/>
  <c r="AW202" i="40"/>
  <c r="BE202" i="40"/>
  <c r="BM202" i="40"/>
  <c r="J202" i="40"/>
  <c r="R202" i="40"/>
  <c r="Z202" i="40"/>
  <c r="AH202" i="40"/>
  <c r="AP202" i="40"/>
  <c r="AX202" i="40"/>
  <c r="BF202" i="40"/>
  <c r="BN202" i="40"/>
  <c r="K202" i="40"/>
  <c r="S202" i="40"/>
  <c r="AA202" i="40"/>
  <c r="AI202" i="40"/>
  <c r="AQ202" i="40"/>
  <c r="AY202" i="40"/>
  <c r="BG202" i="40"/>
  <c r="L202" i="40"/>
  <c r="T202" i="40"/>
  <c r="AB202" i="40"/>
  <c r="AJ202" i="40"/>
  <c r="AR202" i="40"/>
  <c r="AZ202" i="40"/>
  <c r="BH202" i="40"/>
  <c r="M202" i="40"/>
  <c r="U202" i="40"/>
  <c r="AC202" i="40"/>
  <c r="AK202" i="40"/>
  <c r="AS202" i="40"/>
  <c r="BA202" i="40"/>
  <c r="BI202" i="40"/>
  <c r="N202" i="40"/>
  <c r="V202" i="40"/>
  <c r="AD202" i="40"/>
  <c r="AL202" i="40"/>
  <c r="AT202" i="40"/>
  <c r="BB202" i="40"/>
  <c r="BJ202" i="40"/>
  <c r="P202" i="40"/>
  <c r="X202" i="40"/>
  <c r="AF202" i="40"/>
  <c r="AN202" i="40"/>
  <c r="AV202" i="40"/>
  <c r="BD202" i="40"/>
  <c r="BL202" i="40"/>
  <c r="BC202" i="40"/>
  <c r="AM202" i="40"/>
  <c r="BK202" i="40"/>
  <c r="O202" i="40"/>
  <c r="W202" i="40"/>
  <c r="AE202" i="40"/>
  <c r="AU202" i="40"/>
  <c r="AP234" i="40"/>
  <c r="AX234" i="40"/>
  <c r="BF234" i="40"/>
  <c r="BN234" i="40"/>
  <c r="AQ234" i="40"/>
  <c r="AY234" i="40"/>
  <c r="BG234" i="40"/>
  <c r="AR234" i="40"/>
  <c r="AZ234" i="40"/>
  <c r="BH234" i="40"/>
  <c r="AS234" i="40"/>
  <c r="BA234" i="40"/>
  <c r="BI234" i="40"/>
  <c r="AT234" i="40"/>
  <c r="BB234" i="40"/>
  <c r="BJ234" i="40"/>
  <c r="AU234" i="40"/>
  <c r="BC234" i="40"/>
  <c r="BK234" i="40"/>
  <c r="AW234" i="40"/>
  <c r="BE234" i="40"/>
  <c r="BM234" i="40"/>
  <c r="AV234" i="40"/>
  <c r="BD234" i="40"/>
  <c r="BL234" i="40"/>
  <c r="AM99" i="40"/>
  <c r="AU99" i="40"/>
  <c r="BC99" i="40"/>
  <c r="BK99" i="40"/>
  <c r="AN99" i="40"/>
  <c r="AV99" i="40"/>
  <c r="BD99" i="40"/>
  <c r="BL99" i="40"/>
  <c r="AO99" i="40"/>
  <c r="AW99" i="40"/>
  <c r="BE99" i="40"/>
  <c r="BM99" i="40"/>
  <c r="AP99" i="40"/>
  <c r="AX99" i="40"/>
  <c r="BF99" i="40"/>
  <c r="BN99" i="40"/>
  <c r="AI99" i="40"/>
  <c r="AQ99" i="40"/>
  <c r="AY99" i="40"/>
  <c r="BG99" i="40"/>
  <c r="AJ99" i="40"/>
  <c r="AR99" i="40"/>
  <c r="AZ99" i="40"/>
  <c r="BH99" i="40"/>
  <c r="AK99" i="40"/>
  <c r="AS99" i="40"/>
  <c r="BA99" i="40"/>
  <c r="BI99" i="40"/>
  <c r="AL99" i="40"/>
  <c r="AT99" i="40"/>
  <c r="BB99" i="40"/>
  <c r="BJ99" i="40"/>
  <c r="BF119" i="40"/>
  <c r="BN119" i="40"/>
  <c r="BG119" i="40"/>
  <c r="BH119" i="40"/>
  <c r="BI119" i="40"/>
  <c r="BJ119" i="40"/>
  <c r="BC119" i="40"/>
  <c r="BK119" i="40"/>
  <c r="BD119" i="40"/>
  <c r="BL119" i="40"/>
  <c r="BE119" i="40"/>
  <c r="BM119" i="40"/>
  <c r="AI96" i="40"/>
  <c r="AQ96" i="40"/>
  <c r="AY96" i="40"/>
  <c r="BG96" i="40"/>
  <c r="AJ96" i="40"/>
  <c r="AR96" i="40"/>
  <c r="AZ96" i="40"/>
  <c r="BH96" i="40"/>
  <c r="AK96" i="40"/>
  <c r="AS96" i="40"/>
  <c r="BA96" i="40"/>
  <c r="BI96" i="40"/>
  <c r="AL96" i="40"/>
  <c r="AT96" i="40"/>
  <c r="BB96" i="40"/>
  <c r="BJ96" i="40"/>
  <c r="AM96" i="40"/>
  <c r="AU96" i="40"/>
  <c r="BC96" i="40"/>
  <c r="BK96" i="40"/>
  <c r="AF96" i="40"/>
  <c r="AN96" i="40"/>
  <c r="AV96" i="40"/>
  <c r="BD96" i="40"/>
  <c r="BL96" i="40"/>
  <c r="AG96" i="40"/>
  <c r="AO96" i="40"/>
  <c r="AW96" i="40"/>
  <c r="BE96" i="40"/>
  <c r="BM96" i="40"/>
  <c r="AH96" i="40"/>
  <c r="AP96" i="40"/>
  <c r="AX96" i="40"/>
  <c r="BF96" i="40"/>
  <c r="BN96" i="40"/>
  <c r="Y89" i="40"/>
  <c r="AG89" i="40"/>
  <c r="AO89" i="40"/>
  <c r="AW89" i="40"/>
  <c r="BE89" i="40"/>
  <c r="BM89" i="40"/>
  <c r="Z89" i="40"/>
  <c r="AH89" i="40"/>
  <c r="AP89" i="40"/>
  <c r="AX89" i="40"/>
  <c r="BF89" i="40"/>
  <c r="BN89" i="40"/>
  <c r="AB89" i="40"/>
  <c r="AJ89" i="40"/>
  <c r="AR89" i="40"/>
  <c r="AZ89" i="40"/>
  <c r="BH89" i="40"/>
  <c r="AC89" i="40"/>
  <c r="AK89" i="40"/>
  <c r="AS89" i="40"/>
  <c r="BA89" i="40"/>
  <c r="BI89" i="40"/>
  <c r="AD89" i="40"/>
  <c r="AL89" i="40"/>
  <c r="AT89" i="40"/>
  <c r="BB89" i="40"/>
  <c r="AE89" i="40"/>
  <c r="AM89" i="40"/>
  <c r="AU89" i="40"/>
  <c r="BC89" i="40"/>
  <c r="BK89" i="40"/>
  <c r="AV89" i="40"/>
  <c r="AY89" i="40"/>
  <c r="BD89" i="40"/>
  <c r="AA89" i="40"/>
  <c r="BG89" i="40"/>
  <c r="AF89" i="40"/>
  <c r="BJ89" i="40"/>
  <c r="AI89" i="40"/>
  <c r="BL89" i="40"/>
  <c r="AN89" i="40"/>
  <c r="AQ89" i="40"/>
  <c r="AC90" i="40"/>
  <c r="AK90" i="40"/>
  <c r="AS90" i="40"/>
  <c r="BA90" i="40"/>
  <c r="BI90" i="40"/>
  <c r="AD90" i="40"/>
  <c r="AL90" i="40"/>
  <c r="AT90" i="40"/>
  <c r="BB90" i="40"/>
  <c r="BJ90" i="40"/>
  <c r="AF90" i="40"/>
  <c r="AN90" i="40"/>
  <c r="AG90" i="40"/>
  <c r="AO90" i="40"/>
  <c r="AA90" i="40"/>
  <c r="AI90" i="40"/>
  <c r="AQ90" i="40"/>
  <c r="AB90" i="40"/>
  <c r="AV90" i="40"/>
  <c r="BF90" i="40"/>
  <c r="AE90" i="40"/>
  <c r="AW90" i="40"/>
  <c r="BG90" i="40"/>
  <c r="AH90" i="40"/>
  <c r="AX90" i="40"/>
  <c r="BH90" i="40"/>
  <c r="AJ90" i="40"/>
  <c r="AY90" i="40"/>
  <c r="BK90" i="40"/>
  <c r="AM90" i="40"/>
  <c r="AZ90" i="40"/>
  <c r="BL90" i="40"/>
  <c r="AP90" i="40"/>
  <c r="BC90" i="40"/>
  <c r="BM90" i="40"/>
  <c r="AR90" i="40"/>
  <c r="BD90" i="40"/>
  <c r="BN90" i="40"/>
  <c r="BE90" i="40"/>
  <c r="Z90" i="40"/>
  <c r="AU90" i="40"/>
  <c r="AH91" i="40"/>
  <c r="AP91" i="40"/>
  <c r="AX91" i="40"/>
  <c r="BF91" i="40"/>
  <c r="AA91" i="40"/>
  <c r="AI91" i="40"/>
  <c r="AQ91" i="40"/>
  <c r="AY91" i="40"/>
  <c r="BG91" i="40"/>
  <c r="AK91" i="40"/>
  <c r="AU91" i="40"/>
  <c r="BE91" i="40"/>
  <c r="AB91" i="40"/>
  <c r="AL91" i="40"/>
  <c r="AV91" i="40"/>
  <c r="BH91" i="40"/>
  <c r="AC91" i="40"/>
  <c r="AM91" i="40"/>
  <c r="AW91" i="40"/>
  <c r="BI91" i="40"/>
  <c r="AD91" i="40"/>
  <c r="AN91" i="40"/>
  <c r="AZ91" i="40"/>
  <c r="BJ91" i="40"/>
  <c r="AE91" i="40"/>
  <c r="AO91" i="40"/>
  <c r="BA91" i="40"/>
  <c r="BK91" i="40"/>
  <c r="AF91" i="40"/>
  <c r="AR91" i="40"/>
  <c r="BB91" i="40"/>
  <c r="BL91" i="40"/>
  <c r="AG91" i="40"/>
  <c r="AS91" i="40"/>
  <c r="BC91" i="40"/>
  <c r="BM91" i="40"/>
  <c r="AJ91" i="40"/>
  <c r="AT91" i="40"/>
  <c r="BD91" i="40"/>
  <c r="BN91" i="40"/>
  <c r="AF153" i="40"/>
  <c r="AN153" i="40"/>
  <c r="AV153" i="40"/>
  <c r="BD153" i="40"/>
  <c r="BL153" i="40"/>
  <c r="Y153" i="40"/>
  <c r="AG153" i="40"/>
  <c r="AO153" i="40"/>
  <c r="AW153" i="40"/>
  <c r="BE153" i="40"/>
  <c r="BM153" i="40"/>
  <c r="Z153" i="40"/>
  <c r="AH153" i="40"/>
  <c r="AP153" i="40"/>
  <c r="AX153" i="40"/>
  <c r="BF153" i="40"/>
  <c r="BN153" i="40"/>
  <c r="AA153" i="40"/>
  <c r="AI153" i="40"/>
  <c r="AQ153" i="40"/>
  <c r="AY153" i="40"/>
  <c r="BG153" i="40"/>
  <c r="AB153" i="40"/>
  <c r="AJ153" i="40"/>
  <c r="AR153" i="40"/>
  <c r="AZ153" i="40"/>
  <c r="BH153" i="40"/>
  <c r="AC153" i="40"/>
  <c r="AK153" i="40"/>
  <c r="AS153" i="40"/>
  <c r="BA153" i="40"/>
  <c r="BI153" i="40"/>
  <c r="AE153" i="40"/>
  <c r="AM153" i="40"/>
  <c r="AU153" i="40"/>
  <c r="BC153" i="40"/>
  <c r="BK153" i="40"/>
  <c r="AD153" i="40"/>
  <c r="AL153" i="40"/>
  <c r="AT153" i="40"/>
  <c r="BB153" i="40"/>
  <c r="BJ153" i="40"/>
  <c r="V149" i="40"/>
  <c r="AD149" i="40"/>
  <c r="AL149" i="40"/>
  <c r="AT149" i="40"/>
  <c r="BB149" i="40"/>
  <c r="BJ149" i="40"/>
  <c r="W149" i="40"/>
  <c r="AE149" i="40"/>
  <c r="AM149" i="40"/>
  <c r="AU149" i="40"/>
  <c r="BC149" i="40"/>
  <c r="BK149" i="40"/>
  <c r="AC149" i="40"/>
  <c r="AO149" i="40"/>
  <c r="AY149" i="40"/>
  <c r="BI149" i="40"/>
  <c r="AF149" i="40"/>
  <c r="AP149" i="40"/>
  <c r="AZ149" i="40"/>
  <c r="BL149" i="40"/>
  <c r="U149" i="40"/>
  <c r="AG149" i="40"/>
  <c r="AQ149" i="40"/>
  <c r="BA149" i="40"/>
  <c r="BM149" i="40"/>
  <c r="X149" i="40"/>
  <c r="AH149" i="40"/>
  <c r="AR149" i="40"/>
  <c r="BD149" i="40"/>
  <c r="BN149" i="40"/>
  <c r="Y149" i="40"/>
  <c r="AI149" i="40"/>
  <c r="AS149" i="40"/>
  <c r="BE149" i="40"/>
  <c r="Z149" i="40"/>
  <c r="AJ149" i="40"/>
  <c r="AV149" i="40"/>
  <c r="BF149" i="40"/>
  <c r="AB149" i="40"/>
  <c r="AN149" i="40"/>
  <c r="AX149" i="40"/>
  <c r="BH149" i="40"/>
  <c r="AW149" i="40"/>
  <c r="BG149" i="40"/>
  <c r="AK149" i="40"/>
  <c r="AA149" i="40"/>
  <c r="AW171" i="40"/>
  <c r="BE171" i="40"/>
  <c r="BM171" i="40"/>
  <c r="AX171" i="40"/>
  <c r="BF171" i="40"/>
  <c r="BN171" i="40"/>
  <c r="AQ171" i="40"/>
  <c r="AY171" i="40"/>
  <c r="BG171" i="40"/>
  <c r="AR171" i="40"/>
  <c r="AZ171" i="40"/>
  <c r="BH171" i="40"/>
  <c r="AS171" i="40"/>
  <c r="BA171" i="40"/>
  <c r="BI171" i="40"/>
  <c r="AT171" i="40"/>
  <c r="BB171" i="40"/>
  <c r="BJ171" i="40"/>
  <c r="AV171" i="40"/>
  <c r="BD171" i="40"/>
  <c r="BL171" i="40"/>
  <c r="AU171" i="40"/>
  <c r="BC171" i="40"/>
  <c r="BK171" i="40"/>
  <c r="BF181" i="40"/>
  <c r="BN181" i="40"/>
  <c r="BG181" i="40"/>
  <c r="BH181" i="40"/>
  <c r="BA181" i="40"/>
  <c r="BI181" i="40"/>
  <c r="BB181" i="40"/>
  <c r="BJ181" i="40"/>
  <c r="BC181" i="40"/>
  <c r="BK181" i="40"/>
  <c r="BE181" i="40"/>
  <c r="BM181" i="40"/>
  <c r="BL181" i="40"/>
  <c r="BD181" i="40"/>
  <c r="T146" i="40"/>
  <c r="AB146" i="40"/>
  <c r="AJ146" i="40"/>
  <c r="AR146" i="40"/>
  <c r="AZ146" i="40"/>
  <c r="BH146" i="40"/>
  <c r="U146" i="40"/>
  <c r="AC146" i="40"/>
  <c r="AK146" i="40"/>
  <c r="AS146" i="40"/>
  <c r="BA146" i="40"/>
  <c r="BI146" i="40"/>
  <c r="V146" i="40"/>
  <c r="AD146" i="40"/>
  <c r="AL146" i="40"/>
  <c r="AT146" i="40"/>
  <c r="BB146" i="40"/>
  <c r="BJ146" i="40"/>
  <c r="W146" i="40"/>
  <c r="AE146" i="40"/>
  <c r="AM146" i="40"/>
  <c r="AU146" i="40"/>
  <c r="BC146" i="40"/>
  <c r="BK146" i="40"/>
  <c r="X146" i="40"/>
  <c r="AF146" i="40"/>
  <c r="AN146" i="40"/>
  <c r="AV146" i="40"/>
  <c r="BD146" i="40"/>
  <c r="BL146" i="40"/>
  <c r="Y146" i="40"/>
  <c r="AG146" i="40"/>
  <c r="AO146" i="40"/>
  <c r="AW146" i="40"/>
  <c r="BE146" i="40"/>
  <c r="BM146" i="40"/>
  <c r="S146" i="40"/>
  <c r="AA146" i="40"/>
  <c r="AI146" i="40"/>
  <c r="AQ146" i="40"/>
  <c r="AY146" i="40"/>
  <c r="BG146" i="40"/>
  <c r="Z146" i="40"/>
  <c r="AH146" i="40"/>
  <c r="AP146" i="40"/>
  <c r="AX146" i="40"/>
  <c r="BF146" i="40"/>
  <c r="BN146" i="40"/>
  <c r="R146" i="40"/>
  <c r="S140" i="40"/>
  <c r="AA140" i="40"/>
  <c r="AI140" i="40"/>
  <c r="AQ140" i="40"/>
  <c r="AY140" i="40"/>
  <c r="BG140" i="40"/>
  <c r="L140" i="40"/>
  <c r="T140" i="40"/>
  <c r="AB140" i="40"/>
  <c r="AJ140" i="40"/>
  <c r="AR140" i="40"/>
  <c r="AZ140" i="40"/>
  <c r="BH140" i="40"/>
  <c r="M140" i="40"/>
  <c r="U140" i="40"/>
  <c r="AC140" i="40"/>
  <c r="AK140" i="40"/>
  <c r="AS140" i="40"/>
  <c r="BA140" i="40"/>
  <c r="BI140" i="40"/>
  <c r="N140" i="40"/>
  <c r="V140" i="40"/>
  <c r="AD140" i="40"/>
  <c r="AL140" i="40"/>
  <c r="AT140" i="40"/>
  <c r="BB140" i="40"/>
  <c r="BJ140" i="40"/>
  <c r="O140" i="40"/>
  <c r="W140" i="40"/>
  <c r="AE140" i="40"/>
  <c r="AM140" i="40"/>
  <c r="AU140" i="40"/>
  <c r="BC140" i="40"/>
  <c r="BK140" i="40"/>
  <c r="P140" i="40"/>
  <c r="X140" i="40"/>
  <c r="AF140" i="40"/>
  <c r="AN140" i="40"/>
  <c r="AV140" i="40"/>
  <c r="BD140" i="40"/>
  <c r="BL140" i="40"/>
  <c r="R140" i="40"/>
  <c r="Z140" i="40"/>
  <c r="AH140" i="40"/>
  <c r="AP140" i="40"/>
  <c r="AX140" i="40"/>
  <c r="BF140" i="40"/>
  <c r="BN140" i="40"/>
  <c r="AG140" i="40"/>
  <c r="AO140" i="40"/>
  <c r="AW140" i="40"/>
  <c r="BE140" i="40"/>
  <c r="BM140" i="40"/>
  <c r="Y140" i="40"/>
  <c r="Q140" i="40"/>
  <c r="AR170" i="40"/>
  <c r="AZ170" i="40"/>
  <c r="BH170" i="40"/>
  <c r="AS170" i="40"/>
  <c r="BA170" i="40"/>
  <c r="BI170" i="40"/>
  <c r="AT170" i="40"/>
  <c r="BB170" i="40"/>
  <c r="BJ170" i="40"/>
  <c r="AU170" i="40"/>
  <c r="BC170" i="40"/>
  <c r="BK170" i="40"/>
  <c r="AV170" i="40"/>
  <c r="BD170" i="40"/>
  <c r="BL170" i="40"/>
  <c r="AW170" i="40"/>
  <c r="BE170" i="40"/>
  <c r="BM170" i="40"/>
  <c r="AQ170" i="40"/>
  <c r="AY170" i="40"/>
  <c r="BG170" i="40"/>
  <c r="AX170" i="40"/>
  <c r="BF170" i="40"/>
  <c r="BN170" i="40"/>
  <c r="AP170" i="40"/>
  <c r="AM224" i="40"/>
  <c r="AU224" i="40"/>
  <c r="BC224" i="40"/>
  <c r="BK224" i="40"/>
  <c r="AK224" i="40"/>
  <c r="AF224" i="40"/>
  <c r="AN224" i="40"/>
  <c r="AV224" i="40"/>
  <c r="BD224" i="40"/>
  <c r="BL224" i="40"/>
  <c r="AG224" i="40"/>
  <c r="AO224" i="40"/>
  <c r="AW224" i="40"/>
  <c r="BE224" i="40"/>
  <c r="BM224" i="40"/>
  <c r="AH224" i="40"/>
  <c r="AP224" i="40"/>
  <c r="AX224" i="40"/>
  <c r="BF224" i="40"/>
  <c r="BN224" i="40"/>
  <c r="AI224" i="40"/>
  <c r="AQ224" i="40"/>
  <c r="AY224" i="40"/>
  <c r="BG224" i="40"/>
  <c r="AS224" i="40"/>
  <c r="AJ224" i="40"/>
  <c r="AR224" i="40"/>
  <c r="AZ224" i="40"/>
  <c r="BH224" i="40"/>
  <c r="BA224" i="40"/>
  <c r="AL224" i="40"/>
  <c r="AT224" i="40"/>
  <c r="BB224" i="40"/>
  <c r="BJ224" i="40"/>
  <c r="BI224" i="40"/>
  <c r="BL256" i="40"/>
  <c r="BM256" i="40"/>
  <c r="BN256" i="40"/>
  <c r="BB242" i="40"/>
  <c r="BJ242" i="40"/>
  <c r="BC242" i="40"/>
  <c r="BK242" i="40"/>
  <c r="BD242" i="40"/>
  <c r="BL242" i="40"/>
  <c r="BE242" i="40"/>
  <c r="BM242" i="40"/>
  <c r="AX242" i="40"/>
  <c r="BF242" i="40"/>
  <c r="BN242" i="40"/>
  <c r="AY242" i="40"/>
  <c r="BG242" i="40"/>
  <c r="BA242" i="40"/>
  <c r="BI242" i="40"/>
  <c r="AZ242" i="40"/>
  <c r="BH242" i="40"/>
  <c r="X215" i="40"/>
  <c r="AF215" i="40"/>
  <c r="AN215" i="40"/>
  <c r="AV215" i="40"/>
  <c r="BD215" i="40"/>
  <c r="BL215" i="40"/>
  <c r="Y215" i="40"/>
  <c r="AG215" i="40"/>
  <c r="AO215" i="40"/>
  <c r="AW215" i="40"/>
  <c r="BE215" i="40"/>
  <c r="BM215" i="40"/>
  <c r="AB215" i="40"/>
  <c r="AJ215" i="40"/>
  <c r="AR215" i="40"/>
  <c r="AZ215" i="40"/>
  <c r="BH215" i="40"/>
  <c r="AC215" i="40"/>
  <c r="AK215" i="40"/>
  <c r="AS215" i="40"/>
  <c r="BA215" i="40"/>
  <c r="BI215" i="40"/>
  <c r="W215" i="40"/>
  <c r="AE215" i="40"/>
  <c r="AM215" i="40"/>
  <c r="AU215" i="40"/>
  <c r="BC215" i="40"/>
  <c r="BK215" i="40"/>
  <c r="AH215" i="40"/>
  <c r="BB215" i="40"/>
  <c r="AX215" i="40"/>
  <c r="AI215" i="40"/>
  <c r="BF215" i="40"/>
  <c r="AL215" i="40"/>
  <c r="BG215" i="40"/>
  <c r="AP215" i="40"/>
  <c r="BJ215" i="40"/>
  <c r="AQ215" i="40"/>
  <c r="BN215" i="40"/>
  <c r="AA215" i="40"/>
  <c r="Z215" i="40"/>
  <c r="AT215" i="40"/>
  <c r="AD215" i="40"/>
  <c r="AY215" i="40"/>
  <c r="AN229" i="40"/>
  <c r="AV229" i="40"/>
  <c r="BD229" i="40"/>
  <c r="BL229" i="40"/>
  <c r="AO229" i="40"/>
  <c r="AW229" i="40"/>
  <c r="BE229" i="40"/>
  <c r="BM229" i="40"/>
  <c r="AP229" i="40"/>
  <c r="AX229" i="40"/>
  <c r="BF229" i="40"/>
  <c r="BN229" i="40"/>
  <c r="AL229" i="40"/>
  <c r="AQ229" i="40"/>
  <c r="AY229" i="40"/>
  <c r="BG229" i="40"/>
  <c r="BJ229" i="40"/>
  <c r="AR229" i="40"/>
  <c r="AZ229" i="40"/>
  <c r="BH229" i="40"/>
  <c r="BB229" i="40"/>
  <c r="AK229" i="40"/>
  <c r="AS229" i="40"/>
  <c r="BA229" i="40"/>
  <c r="BI229" i="40"/>
  <c r="AT229" i="40"/>
  <c r="AM229" i="40"/>
  <c r="AU229" i="40"/>
  <c r="BC229" i="40"/>
  <c r="BK229" i="40"/>
  <c r="L204" i="40"/>
  <c r="T204" i="40"/>
  <c r="AB204" i="40"/>
  <c r="AJ204" i="40"/>
  <c r="AR204" i="40"/>
  <c r="AZ204" i="40"/>
  <c r="BH204" i="40"/>
  <c r="M204" i="40"/>
  <c r="U204" i="40"/>
  <c r="AC204" i="40"/>
  <c r="AK204" i="40"/>
  <c r="AS204" i="40"/>
  <c r="BA204" i="40"/>
  <c r="BI204" i="40"/>
  <c r="N204" i="40"/>
  <c r="V204" i="40"/>
  <c r="AD204" i="40"/>
  <c r="AL204" i="40"/>
  <c r="AT204" i="40"/>
  <c r="BB204" i="40"/>
  <c r="BJ204" i="40"/>
  <c r="O204" i="40"/>
  <c r="W204" i="40"/>
  <c r="AE204" i="40"/>
  <c r="AM204" i="40"/>
  <c r="AU204" i="40"/>
  <c r="BC204" i="40"/>
  <c r="BK204" i="40"/>
  <c r="P204" i="40"/>
  <c r="X204" i="40"/>
  <c r="AF204" i="40"/>
  <c r="AN204" i="40"/>
  <c r="AV204" i="40"/>
  <c r="BD204" i="40"/>
  <c r="BL204" i="40"/>
  <c r="Q204" i="40"/>
  <c r="Y204" i="40"/>
  <c r="AG204" i="40"/>
  <c r="AO204" i="40"/>
  <c r="AW204" i="40"/>
  <c r="BE204" i="40"/>
  <c r="BM204" i="40"/>
  <c r="S204" i="40"/>
  <c r="AA204" i="40"/>
  <c r="AI204" i="40"/>
  <c r="AQ204" i="40"/>
  <c r="AY204" i="40"/>
  <c r="BG204" i="40"/>
  <c r="BN204" i="40"/>
  <c r="R204" i="40"/>
  <c r="AX204" i="40"/>
  <c r="Z204" i="40"/>
  <c r="AH204" i="40"/>
  <c r="AP204" i="40"/>
  <c r="BF204" i="40"/>
  <c r="T207" i="40"/>
  <c r="AB207" i="40"/>
  <c r="AJ207" i="40"/>
  <c r="AR207" i="40"/>
  <c r="AZ207" i="40"/>
  <c r="BH207" i="40"/>
  <c r="U207" i="40"/>
  <c r="AC207" i="40"/>
  <c r="AK207" i="40"/>
  <c r="AS207" i="40"/>
  <c r="BA207" i="40"/>
  <c r="BI207" i="40"/>
  <c r="V207" i="40"/>
  <c r="AD207" i="40"/>
  <c r="AL207" i="40"/>
  <c r="AT207" i="40"/>
  <c r="BB207" i="40"/>
  <c r="BJ207" i="40"/>
  <c r="O207" i="40"/>
  <c r="W207" i="40"/>
  <c r="AE207" i="40"/>
  <c r="AM207" i="40"/>
  <c r="AU207" i="40"/>
  <c r="BC207" i="40"/>
  <c r="BK207" i="40"/>
  <c r="P207" i="40"/>
  <c r="X207" i="40"/>
  <c r="AF207" i="40"/>
  <c r="AN207" i="40"/>
  <c r="AV207" i="40"/>
  <c r="BD207" i="40"/>
  <c r="BL207" i="40"/>
  <c r="Q207" i="40"/>
  <c r="Y207" i="40"/>
  <c r="AG207" i="40"/>
  <c r="AO207" i="40"/>
  <c r="AW207" i="40"/>
  <c r="BE207" i="40"/>
  <c r="BM207" i="40"/>
  <c r="S207" i="40"/>
  <c r="AA207" i="40"/>
  <c r="AI207" i="40"/>
  <c r="AQ207" i="40"/>
  <c r="AY207" i="40"/>
  <c r="BG207" i="40"/>
  <c r="Z207" i="40"/>
  <c r="AH207" i="40"/>
  <c r="AP207" i="40"/>
  <c r="AX207" i="40"/>
  <c r="BF207" i="40"/>
  <c r="BN207" i="40"/>
  <c r="R207" i="40"/>
  <c r="BJ124" i="40"/>
  <c r="BK124" i="40"/>
  <c r="BL124" i="40"/>
  <c r="BM124" i="40"/>
  <c r="BN124" i="40"/>
  <c r="BH124" i="40"/>
  <c r="BI124" i="40"/>
  <c r="J200" i="40"/>
  <c r="R200" i="40"/>
  <c r="Z200" i="40"/>
  <c r="AH200" i="40"/>
  <c r="AP200" i="40"/>
  <c r="AX200" i="40"/>
  <c r="BF200" i="40"/>
  <c r="BN200" i="40"/>
  <c r="K200" i="40"/>
  <c r="S200" i="40"/>
  <c r="AA200" i="40"/>
  <c r="AI200" i="40"/>
  <c r="AQ200" i="40"/>
  <c r="AY200" i="40"/>
  <c r="BG200" i="40"/>
  <c r="L200" i="40"/>
  <c r="T200" i="40"/>
  <c r="AB200" i="40"/>
  <c r="AJ200" i="40"/>
  <c r="AR200" i="40"/>
  <c r="AZ200" i="40"/>
  <c r="BH200" i="40"/>
  <c r="M200" i="40"/>
  <c r="U200" i="40"/>
  <c r="AC200" i="40"/>
  <c r="AK200" i="40"/>
  <c r="AS200" i="40"/>
  <c r="BA200" i="40"/>
  <c r="BI200" i="40"/>
  <c r="N200" i="40"/>
  <c r="V200" i="40"/>
  <c r="AD200" i="40"/>
  <c r="AL200" i="40"/>
  <c r="AT200" i="40"/>
  <c r="BB200" i="40"/>
  <c r="BJ200" i="40"/>
  <c r="O200" i="40"/>
  <c r="W200" i="40"/>
  <c r="AE200" i="40"/>
  <c r="AM200" i="40"/>
  <c r="AU200" i="40"/>
  <c r="BC200" i="40"/>
  <c r="BK200" i="40"/>
  <c r="I200" i="40"/>
  <c r="Q200" i="40"/>
  <c r="Y200" i="40"/>
  <c r="AG200" i="40"/>
  <c r="AO200" i="40"/>
  <c r="AW200" i="40"/>
  <c r="BE200" i="40"/>
  <c r="BM200" i="40"/>
  <c r="AV200" i="40"/>
  <c r="BD200" i="40"/>
  <c r="BL200" i="40"/>
  <c r="H200" i="40"/>
  <c r="P200" i="40"/>
  <c r="X200" i="40"/>
  <c r="AN200" i="40"/>
  <c r="AF200" i="40"/>
  <c r="BF116" i="40"/>
  <c r="BN116" i="40"/>
  <c r="BG116" i="40"/>
  <c r="AZ116" i="40"/>
  <c r="BH116" i="40"/>
  <c r="BA116" i="40"/>
  <c r="BI116" i="40"/>
  <c r="BB116" i="40"/>
  <c r="BJ116" i="40"/>
  <c r="BC116" i="40"/>
  <c r="BK116" i="40"/>
  <c r="BD116" i="40"/>
  <c r="BL116" i="40"/>
  <c r="BE116" i="40"/>
  <c r="BM116" i="40"/>
  <c r="BC114" i="40"/>
  <c r="BK114" i="40"/>
  <c r="BD114" i="40"/>
  <c r="BL114" i="40"/>
  <c r="BE114" i="40"/>
  <c r="BM114" i="40"/>
  <c r="AX114" i="40"/>
  <c r="BF114" i="40"/>
  <c r="BN114" i="40"/>
  <c r="AY114" i="40"/>
  <c r="BG114" i="40"/>
  <c r="AZ114" i="40"/>
  <c r="BH114" i="40"/>
  <c r="BA114" i="40"/>
  <c r="BI114" i="40"/>
  <c r="BJ114" i="40"/>
  <c r="BB114" i="40"/>
  <c r="AF93" i="40"/>
  <c r="AN93" i="40"/>
  <c r="AV93" i="40"/>
  <c r="BD93" i="40"/>
  <c r="BL93" i="40"/>
  <c r="AG93" i="40"/>
  <c r="AO93" i="40"/>
  <c r="AW93" i="40"/>
  <c r="BE93" i="40"/>
  <c r="BM93" i="40"/>
  <c r="AH93" i="40"/>
  <c r="AP93" i="40"/>
  <c r="AX93" i="40"/>
  <c r="BF93" i="40"/>
  <c r="BN93" i="40"/>
  <c r="AI93" i="40"/>
  <c r="AQ93" i="40"/>
  <c r="AY93" i="40"/>
  <c r="BG93" i="40"/>
  <c r="AJ93" i="40"/>
  <c r="AR93" i="40"/>
  <c r="AZ93" i="40"/>
  <c r="BH93" i="40"/>
  <c r="AC93" i="40"/>
  <c r="AK93" i="40"/>
  <c r="AS93" i="40"/>
  <c r="BA93" i="40"/>
  <c r="BI93" i="40"/>
  <c r="AD93" i="40"/>
  <c r="AL93" i="40"/>
  <c r="AT93" i="40"/>
  <c r="BB93" i="40"/>
  <c r="BJ93" i="40"/>
  <c r="AE93" i="40"/>
  <c r="AM93" i="40"/>
  <c r="AU93" i="40"/>
  <c r="BC93" i="40"/>
  <c r="BK93" i="40"/>
  <c r="AS103" i="40"/>
  <c r="BA103" i="40"/>
  <c r="BI103" i="40"/>
  <c r="AT103" i="40"/>
  <c r="BB103" i="40"/>
  <c r="BJ103" i="40"/>
  <c r="AM103" i="40"/>
  <c r="AU103" i="40"/>
  <c r="BC103" i="40"/>
  <c r="BK103" i="40"/>
  <c r="AN103" i="40"/>
  <c r="AV103" i="40"/>
  <c r="BD103" i="40"/>
  <c r="BL103" i="40"/>
  <c r="AO103" i="40"/>
  <c r="AW103" i="40"/>
  <c r="BE103" i="40"/>
  <c r="BM103" i="40"/>
  <c r="AP103" i="40"/>
  <c r="AX103" i="40"/>
  <c r="BF103" i="40"/>
  <c r="BN103" i="40"/>
  <c r="AQ103" i="40"/>
  <c r="AY103" i="40"/>
  <c r="BG103" i="40"/>
  <c r="AR103" i="40"/>
  <c r="AZ103" i="40"/>
  <c r="BH103" i="40"/>
  <c r="V83" i="40"/>
  <c r="AD83" i="40"/>
  <c r="AL83" i="40"/>
  <c r="AT83" i="40"/>
  <c r="BB83" i="40"/>
  <c r="BJ83" i="40"/>
  <c r="W83" i="40"/>
  <c r="AE83" i="40"/>
  <c r="AM83" i="40"/>
  <c r="AU83" i="40"/>
  <c r="BC83" i="40"/>
  <c r="BK83" i="40"/>
  <c r="X83" i="40"/>
  <c r="AF83" i="40"/>
  <c r="AN83" i="40"/>
  <c r="AV83" i="40"/>
  <c r="BD83" i="40"/>
  <c r="BL83" i="40"/>
  <c r="Y83" i="40"/>
  <c r="AG83" i="40"/>
  <c r="AO83" i="40"/>
  <c r="AW83" i="40"/>
  <c r="BE83" i="40"/>
  <c r="BM83" i="40"/>
  <c r="Z83" i="40"/>
  <c r="AH83" i="40"/>
  <c r="AP83" i="40"/>
  <c r="AX83" i="40"/>
  <c r="BF83" i="40"/>
  <c r="BN83" i="40"/>
  <c r="S83" i="40"/>
  <c r="AA83" i="40"/>
  <c r="AI83" i="40"/>
  <c r="AQ83" i="40"/>
  <c r="AY83" i="40"/>
  <c r="BG83" i="40"/>
  <c r="T83" i="40"/>
  <c r="AB83" i="40"/>
  <c r="AJ83" i="40"/>
  <c r="AR83" i="40"/>
  <c r="AZ83" i="40"/>
  <c r="BH83" i="40"/>
  <c r="AS83" i="40"/>
  <c r="BA83" i="40"/>
  <c r="BI83" i="40"/>
  <c r="U83" i="40"/>
  <c r="AC83" i="40"/>
  <c r="AK83" i="40"/>
  <c r="L76" i="40"/>
  <c r="T76" i="40"/>
  <c r="AB76" i="40"/>
  <c r="AJ76" i="40"/>
  <c r="AR76" i="40"/>
  <c r="AZ76" i="40"/>
  <c r="BH76" i="40"/>
  <c r="N76" i="40"/>
  <c r="V76" i="40"/>
  <c r="AD76" i="40"/>
  <c r="AL76" i="40"/>
  <c r="AT76" i="40"/>
  <c r="BB76" i="40"/>
  <c r="BJ76" i="40"/>
  <c r="O76" i="40"/>
  <c r="W76" i="40"/>
  <c r="AE76" i="40"/>
  <c r="AM76" i="40"/>
  <c r="AU76" i="40"/>
  <c r="BC76" i="40"/>
  <c r="BK76" i="40"/>
  <c r="Q76" i="40"/>
  <c r="Y76" i="40"/>
  <c r="AG76" i="40"/>
  <c r="AO76" i="40"/>
  <c r="AW76" i="40"/>
  <c r="BE76" i="40"/>
  <c r="BM76" i="40"/>
  <c r="R76" i="40"/>
  <c r="Z76" i="40"/>
  <c r="AH76" i="40"/>
  <c r="AP76" i="40"/>
  <c r="AX76" i="40"/>
  <c r="BF76" i="40"/>
  <c r="BN76" i="40"/>
  <c r="AF76" i="40"/>
  <c r="BA76" i="40"/>
  <c r="M76" i="40"/>
  <c r="AI76" i="40"/>
  <c r="BD76" i="40"/>
  <c r="P76" i="40"/>
  <c r="AK76" i="40"/>
  <c r="BG76" i="40"/>
  <c r="S76" i="40"/>
  <c r="AN76" i="40"/>
  <c r="BI76" i="40"/>
  <c r="U76" i="40"/>
  <c r="AQ76" i="40"/>
  <c r="BL76" i="40"/>
  <c r="X76" i="40"/>
  <c r="AS76" i="40"/>
  <c r="AA76" i="40"/>
  <c r="AV76" i="40"/>
  <c r="AC76" i="40"/>
  <c r="AY76" i="40"/>
  <c r="AZ115" i="40"/>
  <c r="BH115" i="40"/>
  <c r="BA115" i="40"/>
  <c r="BI115" i="40"/>
  <c r="BB115" i="40"/>
  <c r="BJ115" i="40"/>
  <c r="BC115" i="40"/>
  <c r="BK115" i="40"/>
  <c r="BD115" i="40"/>
  <c r="BL115" i="40"/>
  <c r="BE115" i="40"/>
  <c r="BM115" i="40"/>
  <c r="BF115" i="40"/>
  <c r="BN115" i="40"/>
  <c r="AY115" i="40"/>
  <c r="BG115" i="40"/>
  <c r="BG180" i="40"/>
  <c r="AZ180" i="40"/>
  <c r="BH180" i="40"/>
  <c r="BA180" i="40"/>
  <c r="BI180" i="40"/>
  <c r="BB180" i="40"/>
  <c r="BJ180" i="40"/>
  <c r="BC180" i="40"/>
  <c r="BK180" i="40"/>
  <c r="BD180" i="40"/>
  <c r="BL180" i="40"/>
  <c r="BF180" i="40"/>
  <c r="BN180" i="40"/>
  <c r="BE180" i="40"/>
  <c r="BM180" i="40"/>
  <c r="BD178" i="40"/>
  <c r="BL178" i="40"/>
  <c r="BE178" i="40"/>
  <c r="BM178" i="40"/>
  <c r="AX178" i="40"/>
  <c r="BF178" i="40"/>
  <c r="BN178" i="40"/>
  <c r="AY178" i="40"/>
  <c r="BG178" i="40"/>
  <c r="AZ178" i="40"/>
  <c r="BH178" i="40"/>
  <c r="BA178" i="40"/>
  <c r="BI178" i="40"/>
  <c r="BC178" i="40"/>
  <c r="BK178" i="40"/>
  <c r="BB178" i="40"/>
  <c r="BJ178" i="40"/>
  <c r="S143" i="40"/>
  <c r="AA143" i="40"/>
  <c r="AI143" i="40"/>
  <c r="AQ143" i="40"/>
  <c r="AY143" i="40"/>
  <c r="BG143" i="40"/>
  <c r="T143" i="40"/>
  <c r="AB143" i="40"/>
  <c r="AJ143" i="40"/>
  <c r="AR143" i="40"/>
  <c r="AZ143" i="40"/>
  <c r="BH143" i="40"/>
  <c r="U143" i="40"/>
  <c r="AC143" i="40"/>
  <c r="AK143" i="40"/>
  <c r="AS143" i="40"/>
  <c r="BA143" i="40"/>
  <c r="BI143" i="40"/>
  <c r="V143" i="40"/>
  <c r="AD143" i="40"/>
  <c r="AL143" i="40"/>
  <c r="AT143" i="40"/>
  <c r="BB143" i="40"/>
  <c r="BJ143" i="40"/>
  <c r="O143" i="40"/>
  <c r="W143" i="40"/>
  <c r="AE143" i="40"/>
  <c r="AM143" i="40"/>
  <c r="AU143" i="40"/>
  <c r="BC143" i="40"/>
  <c r="BK143" i="40"/>
  <c r="P143" i="40"/>
  <c r="X143" i="40"/>
  <c r="AF143" i="40"/>
  <c r="AN143" i="40"/>
  <c r="AV143" i="40"/>
  <c r="BD143" i="40"/>
  <c r="BL143" i="40"/>
  <c r="R143" i="40"/>
  <c r="Z143" i="40"/>
  <c r="AH143" i="40"/>
  <c r="AP143" i="40"/>
  <c r="AX143" i="40"/>
  <c r="BF143" i="40"/>
  <c r="BN143" i="40"/>
  <c r="BE143" i="40"/>
  <c r="BM143" i="40"/>
  <c r="Q143" i="40"/>
  <c r="Y143" i="40"/>
  <c r="AG143" i="40"/>
  <c r="AW143" i="40"/>
  <c r="AO143" i="40"/>
  <c r="K137" i="40"/>
  <c r="S137" i="40"/>
  <c r="AA137" i="40"/>
  <c r="AI137" i="40"/>
  <c r="AQ137" i="40"/>
  <c r="AY137" i="40"/>
  <c r="BG137" i="40"/>
  <c r="M137" i="40"/>
  <c r="U137" i="40"/>
  <c r="AC137" i="40"/>
  <c r="AK137" i="40"/>
  <c r="AS137" i="40"/>
  <c r="BA137" i="40"/>
  <c r="BI137" i="40"/>
  <c r="O137" i="40"/>
  <c r="W137" i="40"/>
  <c r="AE137" i="40"/>
  <c r="AM137" i="40"/>
  <c r="AU137" i="40"/>
  <c r="BC137" i="40"/>
  <c r="BK137" i="40"/>
  <c r="P137" i="40"/>
  <c r="X137" i="40"/>
  <c r="AF137" i="40"/>
  <c r="AN137" i="40"/>
  <c r="AV137" i="40"/>
  <c r="BD137" i="40"/>
  <c r="BL137" i="40"/>
  <c r="L137" i="40"/>
  <c r="AB137" i="40"/>
  <c r="AR137" i="40"/>
  <c r="BH137" i="40"/>
  <c r="N137" i="40"/>
  <c r="AD137" i="40"/>
  <c r="AT137" i="40"/>
  <c r="BJ137" i="40"/>
  <c r="Q137" i="40"/>
  <c r="AG137" i="40"/>
  <c r="AW137" i="40"/>
  <c r="BM137" i="40"/>
  <c r="R137" i="40"/>
  <c r="AH137" i="40"/>
  <c r="AX137" i="40"/>
  <c r="BN137" i="40"/>
  <c r="T137" i="40"/>
  <c r="AJ137" i="40"/>
  <c r="AZ137" i="40"/>
  <c r="V137" i="40"/>
  <c r="AL137" i="40"/>
  <c r="BB137" i="40"/>
  <c r="J137" i="40"/>
  <c r="Z137" i="40"/>
  <c r="AP137" i="40"/>
  <c r="BF137" i="40"/>
  <c r="AO137" i="40"/>
  <c r="BE137" i="40"/>
  <c r="Y137" i="40"/>
  <c r="I137" i="40"/>
  <c r="AJ161" i="40"/>
  <c r="AR161" i="40"/>
  <c r="AZ161" i="40"/>
  <c r="BH161" i="40"/>
  <c r="AK161" i="40"/>
  <c r="AS161" i="40"/>
  <c r="BA161" i="40"/>
  <c r="BI161" i="40"/>
  <c r="AL161" i="40"/>
  <c r="AT161" i="40"/>
  <c r="BB161" i="40"/>
  <c r="BJ161" i="40"/>
  <c r="AM161" i="40"/>
  <c r="AU161" i="40"/>
  <c r="BC161" i="40"/>
  <c r="BK161" i="40"/>
  <c r="AN161" i="40"/>
  <c r="AV161" i="40"/>
  <c r="BD161" i="40"/>
  <c r="BL161" i="40"/>
  <c r="AG161" i="40"/>
  <c r="AO161" i="40"/>
  <c r="AW161" i="40"/>
  <c r="BE161" i="40"/>
  <c r="BM161" i="40"/>
  <c r="AI161" i="40"/>
  <c r="AQ161" i="40"/>
  <c r="AY161" i="40"/>
  <c r="BG161" i="40"/>
  <c r="AH161" i="40"/>
  <c r="AP161" i="40"/>
  <c r="AX161" i="40"/>
  <c r="BF161" i="40"/>
  <c r="BN161" i="40"/>
  <c r="Y152" i="40"/>
  <c r="AG152" i="40"/>
  <c r="Z152" i="40"/>
  <c r="AB152" i="40"/>
  <c r="AK152" i="40"/>
  <c r="AS152" i="40"/>
  <c r="BA152" i="40"/>
  <c r="BI152" i="40"/>
  <c r="AC152" i="40"/>
  <c r="AL152" i="40"/>
  <c r="AT152" i="40"/>
  <c r="BB152" i="40"/>
  <c r="BJ152" i="40"/>
  <c r="AD152" i="40"/>
  <c r="AM152" i="40"/>
  <c r="AU152" i="40"/>
  <c r="BC152" i="40"/>
  <c r="BK152" i="40"/>
  <c r="AE152" i="40"/>
  <c r="AN152" i="40"/>
  <c r="AV152" i="40"/>
  <c r="BD152" i="40"/>
  <c r="BL152" i="40"/>
  <c r="AF152" i="40"/>
  <c r="AO152" i="40"/>
  <c r="AW152" i="40"/>
  <c r="BE152" i="40"/>
  <c r="BM152" i="40"/>
  <c r="AH152" i="40"/>
  <c r="AP152" i="40"/>
  <c r="AX152" i="40"/>
  <c r="BF152" i="40"/>
  <c r="BN152" i="40"/>
  <c r="AA152" i="40"/>
  <c r="AJ152" i="40"/>
  <c r="AR152" i="40"/>
  <c r="AZ152" i="40"/>
  <c r="BH152" i="40"/>
  <c r="X152" i="40"/>
  <c r="AI152" i="40"/>
  <c r="AQ152" i="40"/>
  <c r="BG152" i="40"/>
  <c r="AY152" i="40"/>
  <c r="AT233" i="40"/>
  <c r="BB233" i="40"/>
  <c r="BJ233" i="40"/>
  <c r="AU233" i="40"/>
  <c r="BC233" i="40"/>
  <c r="BK233" i="40"/>
  <c r="AV233" i="40"/>
  <c r="BD233" i="40"/>
  <c r="BL233" i="40"/>
  <c r="AO233" i="40"/>
  <c r="AW233" i="40"/>
  <c r="BE233" i="40"/>
  <c r="BM233" i="40"/>
  <c r="AP233" i="40"/>
  <c r="AX233" i="40"/>
  <c r="BF233" i="40"/>
  <c r="BN233" i="40"/>
  <c r="AQ233" i="40"/>
  <c r="AY233" i="40"/>
  <c r="BG233" i="40"/>
  <c r="AS233" i="40"/>
  <c r="BA233" i="40"/>
  <c r="BI233" i="40"/>
  <c r="AR233" i="40"/>
  <c r="AZ233" i="40"/>
  <c r="BH233" i="40"/>
  <c r="BG248" i="40"/>
  <c r="BH248" i="40"/>
  <c r="BI248" i="40"/>
  <c r="BJ248" i="40"/>
  <c r="BK248" i="40"/>
  <c r="BD248" i="40"/>
  <c r="BL248" i="40"/>
  <c r="BF248" i="40"/>
  <c r="BN248" i="40"/>
  <c r="BE248" i="40"/>
  <c r="BM248" i="40"/>
  <c r="Z216" i="40"/>
  <c r="AH216" i="40"/>
  <c r="AP216" i="40"/>
  <c r="AX216" i="40"/>
  <c r="BF216" i="40"/>
  <c r="BN216" i="40"/>
  <c r="AA216" i="40"/>
  <c r="AI216" i="40"/>
  <c r="AQ216" i="40"/>
  <c r="AY216" i="40"/>
  <c r="BG216" i="40"/>
  <c r="AD216" i="40"/>
  <c r="AL216" i="40"/>
  <c r="AT216" i="40"/>
  <c r="BB216" i="40"/>
  <c r="BJ216" i="40"/>
  <c r="AE216" i="40"/>
  <c r="AM216" i="40"/>
  <c r="AU216" i="40"/>
  <c r="BC216" i="40"/>
  <c r="BK216" i="40"/>
  <c r="Y216" i="40"/>
  <c r="AG216" i="40"/>
  <c r="AO216" i="40"/>
  <c r="AW216" i="40"/>
  <c r="BE216" i="40"/>
  <c r="BM216" i="40"/>
  <c r="AC216" i="40"/>
  <c r="AZ216" i="40"/>
  <c r="AF216" i="40"/>
  <c r="BA216" i="40"/>
  <c r="AJ216" i="40"/>
  <c r="BD216" i="40"/>
  <c r="AK216" i="40"/>
  <c r="BH216" i="40"/>
  <c r="X216" i="40"/>
  <c r="AN216" i="40"/>
  <c r="BI216" i="40"/>
  <c r="AR216" i="40"/>
  <c r="BL216" i="40"/>
  <c r="AB216" i="40"/>
  <c r="AV216" i="40"/>
  <c r="AS216" i="40"/>
  <c r="S206" i="40"/>
  <c r="AA206" i="40"/>
  <c r="AI206" i="40"/>
  <c r="AQ206" i="40"/>
  <c r="AY206" i="40"/>
  <c r="BG206" i="40"/>
  <c r="T206" i="40"/>
  <c r="AB206" i="40"/>
  <c r="AJ206" i="40"/>
  <c r="AR206" i="40"/>
  <c r="AZ206" i="40"/>
  <c r="BH206" i="40"/>
  <c r="U206" i="40"/>
  <c r="AC206" i="40"/>
  <c r="AK206" i="40"/>
  <c r="AS206" i="40"/>
  <c r="BA206" i="40"/>
  <c r="BI206" i="40"/>
  <c r="N206" i="40"/>
  <c r="V206" i="40"/>
  <c r="AD206" i="40"/>
  <c r="AL206" i="40"/>
  <c r="AT206" i="40"/>
  <c r="BB206" i="40"/>
  <c r="BJ206" i="40"/>
  <c r="O206" i="40"/>
  <c r="W206" i="40"/>
  <c r="AE206" i="40"/>
  <c r="AM206" i="40"/>
  <c r="AU206" i="40"/>
  <c r="BC206" i="40"/>
  <c r="BK206" i="40"/>
  <c r="P206" i="40"/>
  <c r="X206" i="40"/>
  <c r="AF206" i="40"/>
  <c r="AN206" i="40"/>
  <c r="AV206" i="40"/>
  <c r="BD206" i="40"/>
  <c r="BL206" i="40"/>
  <c r="R206" i="40"/>
  <c r="Z206" i="40"/>
  <c r="AH206" i="40"/>
  <c r="AP206" i="40"/>
  <c r="AX206" i="40"/>
  <c r="BF206" i="40"/>
  <c r="BN206" i="40"/>
  <c r="Q206" i="40"/>
  <c r="Y206" i="40"/>
  <c r="AG206" i="40"/>
  <c r="AO206" i="40"/>
  <c r="BM206" i="40"/>
  <c r="AW206" i="40"/>
  <c r="BE206" i="40"/>
  <c r="B202" i="40" l="1"/>
  <c r="B256" i="40"/>
  <c r="B224" i="40"/>
  <c r="B237" i="40"/>
  <c r="B240" i="40"/>
  <c r="B253" i="40"/>
  <c r="B254" i="40"/>
  <c r="B223" i="40"/>
  <c r="B232" i="40"/>
  <c r="B206" i="40"/>
  <c r="B213" i="40"/>
  <c r="B251" i="40"/>
  <c r="B219" i="40"/>
  <c r="B227" i="40"/>
  <c r="B258" i="40"/>
  <c r="B209" i="40"/>
  <c r="B231" i="40"/>
  <c r="B248" i="40"/>
  <c r="B205" i="40"/>
  <c r="B239" i="40"/>
  <c r="B222" i="40"/>
  <c r="B229" i="40"/>
  <c r="B207" i="40"/>
  <c r="B199" i="40"/>
  <c r="B242" i="40"/>
  <c r="B211" i="40"/>
  <c r="B238" i="40"/>
  <c r="B250" i="40"/>
  <c r="B216" i="40"/>
  <c r="B201" i="40"/>
  <c r="B214" i="40"/>
  <c r="B235" i="40"/>
  <c r="B249" i="40"/>
  <c r="B210" i="40"/>
  <c r="B243" i="40"/>
  <c r="B257" i="40"/>
  <c r="B225" i="40"/>
  <c r="B212" i="40"/>
  <c r="B215" i="40"/>
  <c r="B226" i="40"/>
  <c r="B244" i="40"/>
  <c r="B246" i="40"/>
  <c r="B234" i="40"/>
  <c r="B252" i="40"/>
  <c r="B247" i="40"/>
  <c r="B218" i="40"/>
  <c r="B217" i="40"/>
  <c r="B204" i="40"/>
  <c r="B233" i="40"/>
  <c r="B241" i="40"/>
  <c r="B203" i="40"/>
  <c r="B228" i="40"/>
  <c r="B236" i="40"/>
  <c r="B221" i="40"/>
  <c r="B255" i="40"/>
  <c r="B230" i="40"/>
  <c r="B245" i="40"/>
  <c r="B220" i="40"/>
  <c r="B200" i="40"/>
  <c r="B208" i="40"/>
  <c r="B169" i="40"/>
  <c r="B180" i="40"/>
  <c r="B185" i="40"/>
  <c r="B135" i="40"/>
  <c r="B164" i="40"/>
  <c r="B153" i="40"/>
  <c r="B141" i="40"/>
  <c r="B147" i="40"/>
  <c r="B190" i="40"/>
  <c r="B189" i="40"/>
  <c r="B170" i="40"/>
  <c r="B161" i="40"/>
  <c r="B194" i="40"/>
  <c r="B148" i="40"/>
  <c r="B140" i="40"/>
  <c r="B182" i="40"/>
  <c r="B146" i="40"/>
  <c r="B186" i="40"/>
  <c r="B167" i="40"/>
  <c r="B144" i="40"/>
  <c r="B187" i="40"/>
  <c r="B175" i="40"/>
  <c r="B176" i="40"/>
  <c r="B163" i="40"/>
  <c r="B156" i="40"/>
  <c r="B184" i="40"/>
  <c r="B139" i="40"/>
  <c r="B178" i="40"/>
  <c r="B174" i="40"/>
  <c r="B173" i="40"/>
  <c r="B154" i="40"/>
  <c r="B181" i="40"/>
  <c r="B150" i="40"/>
  <c r="B142" i="40"/>
  <c r="B171" i="40"/>
  <c r="B159" i="40"/>
  <c r="B160" i="40"/>
  <c r="B152" i="40"/>
  <c r="B168" i="40"/>
  <c r="B143" i="40"/>
  <c r="B162" i="40"/>
  <c r="B158" i="40"/>
  <c r="B157" i="40"/>
  <c r="B193" i="40"/>
  <c r="B183" i="40"/>
  <c r="B165" i="40"/>
  <c r="B155" i="40"/>
  <c r="B188" i="40"/>
  <c r="B151" i="40"/>
  <c r="B138" i="40"/>
  <c r="B149" i="40"/>
  <c r="B177" i="40"/>
  <c r="B145" i="40"/>
  <c r="B136" i="40"/>
  <c r="B137" i="40"/>
  <c r="B191" i="40"/>
  <c r="B192" i="40"/>
  <c r="B179" i="40"/>
  <c r="B172" i="40"/>
  <c r="B166" i="40"/>
  <c r="L195" i="40"/>
  <c r="H131" i="40"/>
  <c r="V259" i="40"/>
  <c r="X259" i="40"/>
  <c r="AL131" i="40"/>
  <c r="I131" i="40"/>
  <c r="O195" i="40"/>
  <c r="AL259" i="40"/>
  <c r="BC259" i="40"/>
  <c r="BA259" i="40"/>
  <c r="AR259" i="40"/>
  <c r="AI259" i="40"/>
  <c r="AH259" i="40"/>
  <c r="AG259" i="40"/>
  <c r="AF259" i="40"/>
  <c r="O131" i="40"/>
  <c r="AT131" i="40"/>
  <c r="AK131" i="40"/>
  <c r="AB131" i="40"/>
  <c r="S131" i="40"/>
  <c r="R131" i="40"/>
  <c r="Q131" i="40"/>
  <c r="P131" i="40"/>
  <c r="AK195" i="40"/>
  <c r="AE195" i="40"/>
  <c r="AB195" i="40"/>
  <c r="W195" i="40"/>
  <c r="K195" i="40"/>
  <c r="J195" i="40"/>
  <c r="H195" i="40"/>
  <c r="AS259" i="40"/>
  <c r="BJ195" i="40"/>
  <c r="AD259" i="40"/>
  <c r="AM259" i="40"/>
  <c r="AK259" i="40"/>
  <c r="AB259" i="40"/>
  <c r="S259" i="40"/>
  <c r="R259" i="40"/>
  <c r="Q259" i="40"/>
  <c r="P259" i="40"/>
  <c r="BK131" i="40"/>
  <c r="AD131" i="40"/>
  <c r="U131" i="40"/>
  <c r="L131" i="40"/>
  <c r="BN131" i="40"/>
  <c r="BM131" i="40"/>
  <c r="BL131" i="40"/>
  <c r="BM195" i="40"/>
  <c r="BI195" i="40"/>
  <c r="BE195" i="40"/>
  <c r="BG195" i="40"/>
  <c r="BF195" i="40"/>
  <c r="BD195" i="40"/>
  <c r="BB195" i="40"/>
  <c r="AA259" i="40"/>
  <c r="T131" i="40"/>
  <c r="BL195" i="40"/>
  <c r="N259" i="40"/>
  <c r="AE259" i="40"/>
  <c r="AC259" i="40"/>
  <c r="T259" i="40"/>
  <c r="K259" i="40"/>
  <c r="J259" i="40"/>
  <c r="I259" i="40"/>
  <c r="H259" i="40"/>
  <c r="BC131" i="40"/>
  <c r="V131" i="40"/>
  <c r="M131" i="40"/>
  <c r="BG131" i="40"/>
  <c r="BF131" i="40"/>
  <c r="BE131" i="40"/>
  <c r="BD131" i="40"/>
  <c r="AW195" i="40"/>
  <c r="AS195" i="40"/>
  <c r="AO195" i="40"/>
  <c r="AY195" i="40"/>
  <c r="AX195" i="40"/>
  <c r="AV195" i="40"/>
  <c r="AT195" i="40"/>
  <c r="AU259" i="40"/>
  <c r="U195" i="40"/>
  <c r="BJ259" i="40"/>
  <c r="W259" i="40"/>
  <c r="U259" i="40"/>
  <c r="L259" i="40"/>
  <c r="BN259" i="40"/>
  <c r="BM259" i="40"/>
  <c r="BL259" i="40"/>
  <c r="AU131" i="40"/>
  <c r="N131" i="40"/>
  <c r="BH131" i="40"/>
  <c r="AY131" i="40"/>
  <c r="AX131" i="40"/>
  <c r="AW131" i="40"/>
  <c r="AV131" i="40"/>
  <c r="T195" i="40"/>
  <c r="AG195" i="40"/>
  <c r="AC195" i="40"/>
  <c r="Y195" i="40"/>
  <c r="AQ195" i="40"/>
  <c r="AP195" i="40"/>
  <c r="AN195" i="40"/>
  <c r="AL195" i="40"/>
  <c r="Y259" i="40"/>
  <c r="K131" i="40"/>
  <c r="BN195" i="40"/>
  <c r="BB259" i="40"/>
  <c r="O259" i="40"/>
  <c r="M259" i="40"/>
  <c r="BG259" i="40"/>
  <c r="BF259" i="40"/>
  <c r="BE259" i="40"/>
  <c r="BD259" i="40"/>
  <c r="AM131" i="40"/>
  <c r="BI131" i="40"/>
  <c r="AZ131" i="40"/>
  <c r="AQ131" i="40"/>
  <c r="AP131" i="40"/>
  <c r="AO131" i="40"/>
  <c r="AN131" i="40"/>
  <c r="AZ195" i="40"/>
  <c r="Q195" i="40"/>
  <c r="M195" i="40"/>
  <c r="I195" i="40"/>
  <c r="AI195" i="40"/>
  <c r="AH195" i="40"/>
  <c r="AF195" i="40"/>
  <c r="AD195" i="40"/>
  <c r="AJ259" i="40"/>
  <c r="AC131" i="40"/>
  <c r="AT259" i="40"/>
  <c r="BH259" i="40"/>
  <c r="AY259" i="40"/>
  <c r="AX259" i="40"/>
  <c r="AW259" i="40"/>
  <c r="AV259" i="40"/>
  <c r="AE131" i="40"/>
  <c r="BJ131" i="40"/>
  <c r="BA131" i="40"/>
  <c r="AR131" i="40"/>
  <c r="AI131" i="40"/>
  <c r="AH131" i="40"/>
  <c r="AG131" i="40"/>
  <c r="AF131" i="40"/>
  <c r="AJ195" i="40"/>
  <c r="BK195" i="40"/>
  <c r="BH195" i="40"/>
  <c r="BC195" i="40"/>
  <c r="AA195" i="40"/>
  <c r="Z195" i="40"/>
  <c r="X195" i="40"/>
  <c r="V195" i="40"/>
  <c r="Z259" i="40"/>
  <c r="J131" i="40"/>
  <c r="BK259" i="40"/>
  <c r="BI259" i="40"/>
  <c r="AZ259" i="40"/>
  <c r="AQ259" i="40"/>
  <c r="AP259" i="40"/>
  <c r="AO259" i="40"/>
  <c r="AN259" i="40"/>
  <c r="W131" i="40"/>
  <c r="BB131" i="40"/>
  <c r="AS131" i="40"/>
  <c r="AJ131" i="40"/>
  <c r="AA131" i="40"/>
  <c r="Z131" i="40"/>
  <c r="Y131" i="40"/>
  <c r="X131" i="40"/>
  <c r="BA195" i="40"/>
  <c r="AU195" i="40"/>
  <c r="AR195" i="40"/>
  <c r="AM195" i="40"/>
  <c r="S195" i="40"/>
  <c r="R195" i="40"/>
  <c r="P195" i="40"/>
  <c r="N195" i="40"/>
  <c r="E21" i="33" l="1"/>
  <c r="F21" i="33" s="1"/>
  <c r="G21" i="33" s="1"/>
  <c r="H21" i="33" s="1"/>
  <c r="I21" i="33" s="1"/>
  <c r="J21" i="33" s="1"/>
  <c r="K21" i="33" s="1"/>
  <c r="L21" i="33" s="1"/>
  <c r="M21" i="33" s="1"/>
  <c r="N21" i="33" s="1"/>
  <c r="O21" i="33" s="1"/>
  <c r="P21" i="33" s="1"/>
  <c r="Q21" i="33" s="1"/>
  <c r="R21" i="33" s="1"/>
  <c r="S21" i="33" s="1"/>
  <c r="T21" i="33" s="1"/>
  <c r="U21" i="33" s="1"/>
  <c r="V21" i="33" s="1"/>
  <c r="W21" i="33" s="1"/>
  <c r="X21" i="33" s="1"/>
  <c r="Y21" i="33" s="1"/>
  <c r="Z21" i="33" s="1"/>
  <c r="AA21" i="33" s="1"/>
  <c r="AB21" i="33" s="1"/>
  <c r="AC21" i="33" s="1"/>
  <c r="AD21" i="33" s="1"/>
  <c r="AE21" i="33" s="1"/>
  <c r="AF21" i="33" s="1"/>
  <c r="AG21" i="33" s="1"/>
  <c r="AH21" i="33" s="1"/>
  <c r="AI21" i="33" s="1"/>
  <c r="AJ21" i="33" s="1"/>
  <c r="AK21" i="33" s="1"/>
  <c r="AL21" i="33" s="1"/>
  <c r="AM21" i="33" s="1"/>
  <c r="AN21" i="33" s="1"/>
  <c r="AO21" i="33" s="1"/>
  <c r="AP21" i="33" s="1"/>
  <c r="AQ21" i="33" s="1"/>
  <c r="AR21" i="33" s="1"/>
  <c r="AS21" i="33" s="1"/>
  <c r="AT21" i="33" s="1"/>
  <c r="AU21" i="33" s="1"/>
  <c r="AV21" i="33" s="1"/>
  <c r="AW21" i="33" s="1"/>
  <c r="AX21" i="33" s="1"/>
  <c r="AY21" i="33" s="1"/>
  <c r="AZ21" i="33" s="1"/>
  <c r="BA21" i="33" s="1"/>
  <c r="BB21" i="33" s="1"/>
  <c r="BC21" i="33" s="1"/>
  <c r="BD21" i="33" s="1"/>
  <c r="BE21" i="33" s="1"/>
  <c r="BF21" i="33" s="1"/>
  <c r="BG21" i="33" s="1"/>
  <c r="BH21" i="33" s="1"/>
  <c r="BI21" i="33" s="1"/>
  <c r="BJ21" i="33" s="1"/>
  <c r="BK21" i="33" s="1"/>
  <c r="G3" i="40" l="1"/>
  <c r="G4" i="40" s="1"/>
  <c r="E16" i="33"/>
  <c r="E17" i="33" s="1"/>
  <c r="BK14" i="33"/>
  <c r="BJ14" i="33"/>
  <c r="BI14" i="33"/>
  <c r="BH14" i="33"/>
  <c r="BG14" i="33"/>
  <c r="BF14" i="33"/>
  <c r="BE14" i="33"/>
  <c r="BD14" i="33"/>
  <c r="BC14" i="33"/>
  <c r="BB14" i="33"/>
  <c r="BA14" i="33"/>
  <c r="AZ14" i="33"/>
  <c r="AY14" i="33"/>
  <c r="AX14" i="33"/>
  <c r="AW14" i="33"/>
  <c r="AV14" i="33"/>
  <c r="AU14" i="33"/>
  <c r="AT14" i="33"/>
  <c r="AS14" i="33"/>
  <c r="AR14" i="33"/>
  <c r="AQ14" i="33"/>
  <c r="AP14" i="33"/>
  <c r="AO14" i="33"/>
  <c r="AN14" i="33"/>
  <c r="AM14" i="33"/>
  <c r="AL14" i="33"/>
  <c r="AK14" i="33"/>
  <c r="AJ14" i="33"/>
  <c r="AI14" i="33"/>
  <c r="AH14" i="33"/>
  <c r="AG14" i="33"/>
  <c r="AF14" i="33"/>
  <c r="AE14" i="33"/>
  <c r="AD14" i="33"/>
  <c r="AC14" i="33"/>
  <c r="AB14" i="33"/>
  <c r="AA14" i="33"/>
  <c r="Z14" i="33"/>
  <c r="Y14" i="33"/>
  <c r="X14" i="33"/>
  <c r="W14" i="33"/>
  <c r="V14" i="33"/>
  <c r="U14" i="33"/>
  <c r="T14" i="33"/>
  <c r="S14" i="33"/>
  <c r="R14" i="33"/>
  <c r="Q14" i="33"/>
  <c r="P14" i="33"/>
  <c r="O14" i="33"/>
  <c r="N14" i="33"/>
  <c r="M14" i="33"/>
  <c r="L14" i="33"/>
  <c r="K14" i="33"/>
  <c r="J14" i="33"/>
  <c r="I14" i="33"/>
  <c r="H14" i="33"/>
  <c r="G14" i="33"/>
  <c r="F14" i="33"/>
  <c r="E14" i="33"/>
  <c r="D14" i="33"/>
  <c r="D15" i="33" s="1"/>
  <c r="D54" i="33" s="1"/>
  <c r="J16" i="34" s="1"/>
  <c r="B5" i="40" a="1"/>
  <c r="B62" i="40" s="1"/>
  <c r="E56" i="33"/>
  <c r="F56" i="33" s="1"/>
  <c r="G56" i="33" s="1"/>
  <c r="H56" i="33" s="1"/>
  <c r="I56" i="33" s="1"/>
  <c r="J56" i="33" s="1"/>
  <c r="K56" i="33" s="1"/>
  <c r="L56" i="33" s="1"/>
  <c r="M56" i="33" s="1"/>
  <c r="N56" i="33" s="1"/>
  <c r="O56" i="33" s="1"/>
  <c r="P56" i="33" s="1"/>
  <c r="Q56" i="33" s="1"/>
  <c r="R56" i="33" s="1"/>
  <c r="S56" i="33" s="1"/>
  <c r="T56" i="33" s="1"/>
  <c r="U56" i="33" s="1"/>
  <c r="V56" i="33" s="1"/>
  <c r="W56" i="33" s="1"/>
  <c r="X56" i="33" s="1"/>
  <c r="Y56" i="33" s="1"/>
  <c r="Z56" i="33" s="1"/>
  <c r="AA56" i="33" s="1"/>
  <c r="AB56" i="33" s="1"/>
  <c r="AC56" i="33" s="1"/>
  <c r="AD56" i="33" s="1"/>
  <c r="AE56" i="33" s="1"/>
  <c r="AF56" i="33" s="1"/>
  <c r="AG56" i="33" s="1"/>
  <c r="AH56" i="33" s="1"/>
  <c r="AI56" i="33" s="1"/>
  <c r="AJ56" i="33" s="1"/>
  <c r="AK56" i="33" s="1"/>
  <c r="AL56" i="33" s="1"/>
  <c r="AM56" i="33" s="1"/>
  <c r="AN56" i="33" s="1"/>
  <c r="AO56" i="33" s="1"/>
  <c r="AP56" i="33" s="1"/>
  <c r="AQ56" i="33" s="1"/>
  <c r="AR56" i="33" s="1"/>
  <c r="AS56" i="33" s="1"/>
  <c r="AT56" i="33" s="1"/>
  <c r="AU56" i="33" s="1"/>
  <c r="AV56" i="33" s="1"/>
  <c r="AW56" i="33" s="1"/>
  <c r="AX56" i="33" s="1"/>
  <c r="AY56" i="33" s="1"/>
  <c r="AZ56" i="33" s="1"/>
  <c r="BA56" i="33" s="1"/>
  <c r="BB56" i="33" s="1"/>
  <c r="BC56" i="33" s="1"/>
  <c r="BD56" i="33" s="1"/>
  <c r="BE56" i="33" s="1"/>
  <c r="BF56" i="33" s="1"/>
  <c r="BG56" i="33" s="1"/>
  <c r="BH56" i="33" s="1"/>
  <c r="BI56" i="33" s="1"/>
  <c r="BJ56" i="33" s="1"/>
  <c r="BK56" i="33" s="1"/>
  <c r="J14" i="34" l="1"/>
  <c r="J12" i="34"/>
  <c r="J13" i="34"/>
  <c r="J11" i="34"/>
  <c r="B8" i="40"/>
  <c r="B24" i="40"/>
  <c r="B40" i="40"/>
  <c r="B56" i="40"/>
  <c r="B9" i="40"/>
  <c r="B25" i="40"/>
  <c r="B41" i="40"/>
  <c r="B57" i="40"/>
  <c r="B11" i="40"/>
  <c r="B27" i="40"/>
  <c r="B43" i="40"/>
  <c r="B59" i="40"/>
  <c r="B15" i="40"/>
  <c r="B31" i="40"/>
  <c r="B47" i="40"/>
  <c r="B63" i="40"/>
  <c r="B16" i="40"/>
  <c r="B32" i="40"/>
  <c r="B48" i="40"/>
  <c r="B64" i="40"/>
  <c r="B17" i="40"/>
  <c r="B33" i="40"/>
  <c r="B49" i="40"/>
  <c r="B19" i="40"/>
  <c r="B35" i="40"/>
  <c r="B51" i="40"/>
  <c r="B7" i="40"/>
  <c r="B23" i="40"/>
  <c r="B39" i="40"/>
  <c r="B55" i="40"/>
  <c r="E15" i="33"/>
  <c r="E54" i="33" s="1"/>
  <c r="K16" i="34" s="1"/>
  <c r="F5" i="40" a="1"/>
  <c r="F12" i="40" s="1"/>
  <c r="H3" i="40"/>
  <c r="H4" i="40" s="1"/>
  <c r="F16" i="33"/>
  <c r="F17" i="33" s="1"/>
  <c r="B10" i="40"/>
  <c r="B18" i="40"/>
  <c r="B26" i="40"/>
  <c r="B34" i="40"/>
  <c r="B42" i="40"/>
  <c r="B50" i="40"/>
  <c r="B58" i="40"/>
  <c r="B12" i="40"/>
  <c r="B20" i="40"/>
  <c r="B28" i="40"/>
  <c r="B36" i="40"/>
  <c r="B44" i="40"/>
  <c r="B52" i="40"/>
  <c r="B60" i="40"/>
  <c r="B5" i="40"/>
  <c r="B13" i="40"/>
  <c r="B21" i="40"/>
  <c r="B29" i="40"/>
  <c r="B37" i="40"/>
  <c r="B45" i="40"/>
  <c r="B53" i="40"/>
  <c r="B61" i="40"/>
  <c r="B6" i="40"/>
  <c r="B14" i="40"/>
  <c r="B22" i="40"/>
  <c r="B30" i="40"/>
  <c r="B38" i="40"/>
  <c r="B46" i="40"/>
  <c r="B54" i="40"/>
  <c r="F15" i="33" l="1"/>
  <c r="F54" i="33" s="1"/>
  <c r="L16" i="34" s="1"/>
  <c r="K14" i="34"/>
  <c r="F24" i="40"/>
  <c r="AA24" i="40" s="1"/>
  <c r="F51" i="40"/>
  <c r="BA51" i="40" s="1"/>
  <c r="F16" i="40"/>
  <c r="S16" i="40" s="1"/>
  <c r="F61" i="40"/>
  <c r="BK61" i="40" s="1"/>
  <c r="F10" i="40"/>
  <c r="M10" i="40" s="1"/>
  <c r="F59" i="40"/>
  <c r="BJ59" i="40" s="1"/>
  <c r="F38" i="40"/>
  <c r="AN38" i="40" s="1"/>
  <c r="F46" i="40"/>
  <c r="AW46" i="40" s="1"/>
  <c r="F7" i="40"/>
  <c r="I7" i="40" s="1"/>
  <c r="F48" i="40"/>
  <c r="AY48" i="40" s="1"/>
  <c r="F34" i="40"/>
  <c r="AK34" i="40" s="1"/>
  <c r="F23" i="40"/>
  <c r="F56" i="40"/>
  <c r="F42" i="40"/>
  <c r="F36" i="40"/>
  <c r="AM36" i="40" s="1"/>
  <c r="F5" i="40"/>
  <c r="F17" i="40"/>
  <c r="T17" i="40" s="1"/>
  <c r="F20" i="40"/>
  <c r="W20" i="40" s="1"/>
  <c r="F44" i="40"/>
  <c r="AU44" i="40" s="1"/>
  <c r="F45" i="40"/>
  <c r="AU45" i="40" s="1"/>
  <c r="F25" i="40"/>
  <c r="AB25" i="40" s="1"/>
  <c r="F52" i="40"/>
  <c r="BC52" i="40" s="1"/>
  <c r="F6" i="40"/>
  <c r="F47" i="40"/>
  <c r="AX47" i="40" s="1"/>
  <c r="F49" i="40"/>
  <c r="AZ49" i="40" s="1"/>
  <c r="F19" i="40"/>
  <c r="U19" i="40" s="1"/>
  <c r="F14" i="40"/>
  <c r="P14" i="40" s="1"/>
  <c r="F63" i="40"/>
  <c r="BN63" i="40" s="1"/>
  <c r="F57" i="40"/>
  <c r="F27" i="40"/>
  <c r="AD27" i="40" s="1"/>
  <c r="F29" i="40"/>
  <c r="F62" i="40"/>
  <c r="BL62" i="40" s="1"/>
  <c r="F31" i="40"/>
  <c r="F40" i="40"/>
  <c r="AQ40" i="40" s="1"/>
  <c r="F41" i="40"/>
  <c r="AQ41" i="40" s="1"/>
  <c r="F26" i="40"/>
  <c r="AC26" i="40" s="1"/>
  <c r="F11" i="40"/>
  <c r="F22" i="40"/>
  <c r="Y22" i="40" s="1"/>
  <c r="F39" i="40"/>
  <c r="F37" i="40"/>
  <c r="AN37" i="40" s="1"/>
  <c r="F64" i="40"/>
  <c r="BN64" i="40" s="1"/>
  <c r="F13" i="40"/>
  <c r="O13" i="40" s="1"/>
  <c r="F50" i="40"/>
  <c r="AZ50" i="40" s="1"/>
  <c r="F35" i="40"/>
  <c r="AK35" i="40" s="1"/>
  <c r="G16" i="33"/>
  <c r="G17" i="33" s="1"/>
  <c r="I3" i="40"/>
  <c r="F28" i="40"/>
  <c r="AD28" i="40" s="1"/>
  <c r="F30" i="40"/>
  <c r="F55" i="40"/>
  <c r="BF55" i="40" s="1"/>
  <c r="F8" i="40"/>
  <c r="K8" i="40" s="1"/>
  <c r="F9" i="40"/>
  <c r="L9" i="40" s="1"/>
  <c r="F53" i="40"/>
  <c r="BD53" i="40" s="1"/>
  <c r="F58" i="40"/>
  <c r="BH58" i="40" s="1"/>
  <c r="F43" i="40"/>
  <c r="F60" i="40"/>
  <c r="F54" i="40"/>
  <c r="F15" i="40"/>
  <c r="R15" i="40" s="1"/>
  <c r="F32" i="40"/>
  <c r="AH32" i="40" s="1"/>
  <c r="F33" i="40"/>
  <c r="AJ33" i="40" s="1"/>
  <c r="F18" i="40"/>
  <c r="U18" i="40" s="1"/>
  <c r="F21" i="40"/>
  <c r="W21" i="40" s="1"/>
  <c r="O12" i="40"/>
  <c r="N12" i="40"/>
  <c r="L10" i="40" l="1"/>
  <c r="X21" i="40"/>
  <c r="BB51" i="40"/>
  <c r="BI59" i="40"/>
  <c r="BA50" i="40"/>
  <c r="R16" i="40"/>
  <c r="AX48" i="40"/>
  <c r="V19" i="40"/>
  <c r="BM63" i="40"/>
  <c r="AR41" i="40"/>
  <c r="AI32" i="40"/>
  <c r="AT44" i="40"/>
  <c r="AV45" i="40"/>
  <c r="AJ34" i="40"/>
  <c r="AB26" i="40"/>
  <c r="BL61" i="40"/>
  <c r="V18" i="40"/>
  <c r="BI58" i="40"/>
  <c r="S17" i="40"/>
  <c r="J7" i="40"/>
  <c r="AY49" i="40"/>
  <c r="BE55" i="40"/>
  <c r="AL35" i="40"/>
  <c r="Q15" i="40"/>
  <c r="BM62" i="40"/>
  <c r="Z24" i="40"/>
  <c r="AM37" i="40"/>
  <c r="AW47" i="40"/>
  <c r="G15" i="33"/>
  <c r="G54" i="33" s="1"/>
  <c r="M16" i="34" s="1"/>
  <c r="L14" i="34"/>
  <c r="I6" i="40"/>
  <c r="H6" i="40"/>
  <c r="P13" i="40"/>
  <c r="H5" i="40"/>
  <c r="G5" i="40"/>
  <c r="G65" i="40" s="1"/>
  <c r="D18" i="33" s="1"/>
  <c r="AG29" i="40"/>
  <c r="AA25" i="40"/>
  <c r="AE29" i="40"/>
  <c r="AF29" i="40"/>
  <c r="AL36" i="40"/>
  <c r="Q14" i="40"/>
  <c r="AE28" i="40"/>
  <c r="BG55" i="40"/>
  <c r="Y21" i="40"/>
  <c r="T18" i="40"/>
  <c r="K9" i="40"/>
  <c r="AP40" i="40"/>
  <c r="AW45" i="40"/>
  <c r="AJ32" i="40"/>
  <c r="N10" i="40"/>
  <c r="AK33" i="40"/>
  <c r="K7" i="40"/>
  <c r="BC51" i="40"/>
  <c r="AS41" i="40"/>
  <c r="T16" i="40"/>
  <c r="AB24" i="40"/>
  <c r="AN36" i="40"/>
  <c r="AO37" i="40"/>
  <c r="BJ58" i="40"/>
  <c r="BA49" i="40"/>
  <c r="AV44" i="40"/>
  <c r="AZ48" i="40"/>
  <c r="BK59" i="40"/>
  <c r="AY47" i="40"/>
  <c r="BB50" i="40"/>
  <c r="P12" i="40"/>
  <c r="AT42" i="40"/>
  <c r="S15" i="40"/>
  <c r="AD26" i="40"/>
  <c r="AM35" i="40"/>
  <c r="I5" i="40"/>
  <c r="J6" i="40"/>
  <c r="O11" i="40"/>
  <c r="BI57" i="40"/>
  <c r="Q13" i="40"/>
  <c r="AC25" i="40"/>
  <c r="AL34" i="40"/>
  <c r="W19" i="40"/>
  <c r="AR40" i="40"/>
  <c r="AC27" i="40"/>
  <c r="R14" i="40"/>
  <c r="M9" i="40"/>
  <c r="AE27" i="40"/>
  <c r="AF28" i="40"/>
  <c r="AR42" i="40"/>
  <c r="AI33" i="40"/>
  <c r="BE53" i="40"/>
  <c r="AS42" i="40"/>
  <c r="BB52" i="40"/>
  <c r="BH56" i="40"/>
  <c r="BD52" i="40"/>
  <c r="M11" i="40"/>
  <c r="AA23" i="40"/>
  <c r="N11" i="40"/>
  <c r="AP38" i="40"/>
  <c r="BH57" i="40"/>
  <c r="BL60" i="40"/>
  <c r="BG57" i="40"/>
  <c r="BC53" i="40"/>
  <c r="Z22" i="40"/>
  <c r="U17" i="40"/>
  <c r="BG56" i="40"/>
  <c r="L8" i="40"/>
  <c r="BF56" i="40"/>
  <c r="AO38" i="40"/>
  <c r="BN62" i="40"/>
  <c r="BJ60" i="40"/>
  <c r="Y23" i="40"/>
  <c r="X20" i="40"/>
  <c r="BK60" i="40"/>
  <c r="Z23" i="40"/>
  <c r="V20" i="40"/>
  <c r="AV46" i="40"/>
  <c r="J8" i="40"/>
  <c r="AO39" i="40"/>
  <c r="AQ39" i="40"/>
  <c r="AP39" i="40"/>
  <c r="AT43" i="40"/>
  <c r="AS43" i="40"/>
  <c r="BD54" i="40"/>
  <c r="BF54" i="40"/>
  <c r="BE54" i="40"/>
  <c r="AH31" i="40"/>
  <c r="AI31" i="40"/>
  <c r="AG31" i="40"/>
  <c r="AU43" i="40"/>
  <c r="X22" i="40"/>
  <c r="I4" i="40"/>
  <c r="AX46" i="40"/>
  <c r="BM61" i="40"/>
  <c r="H16" i="33"/>
  <c r="H17" i="33" s="1"/>
  <c r="J3" i="40"/>
  <c r="AA22" i="40" s="1"/>
  <c r="AF30" i="40"/>
  <c r="AH30" i="40"/>
  <c r="AG30" i="40"/>
  <c r="BO2" i="33"/>
  <c r="BP2" i="33" s="1"/>
  <c r="BQ2" i="33" s="1"/>
  <c r="BR2" i="33" s="1"/>
  <c r="J7" i="26" l="1"/>
  <c r="D19" i="33"/>
  <c r="H65" i="40"/>
  <c r="E18" i="33" s="1"/>
  <c r="K8" i="26" s="1"/>
  <c r="H15" i="33"/>
  <c r="H54" i="33" s="1"/>
  <c r="N16" i="34" s="1"/>
  <c r="M14" i="34"/>
  <c r="J8" i="26"/>
  <c r="I65" i="40"/>
  <c r="F18" i="33" s="1"/>
  <c r="AJ31" i="40"/>
  <c r="AV43" i="40"/>
  <c r="BG54" i="40"/>
  <c r="AI30" i="40"/>
  <c r="J4" i="40"/>
  <c r="AY46" i="40"/>
  <c r="AG28" i="40"/>
  <c r="AM34" i="40"/>
  <c r="AC24" i="40"/>
  <c r="AZ47" i="40"/>
  <c r="BI56" i="40"/>
  <c r="V17" i="40"/>
  <c r="AQ38" i="40"/>
  <c r="N9" i="40"/>
  <c r="BN61" i="40"/>
  <c r="J5" i="40"/>
  <c r="Y20" i="40"/>
  <c r="AF27" i="40"/>
  <c r="AS40" i="40"/>
  <c r="T15" i="40"/>
  <c r="BC50" i="40"/>
  <c r="AN35" i="40"/>
  <c r="Q12" i="40"/>
  <c r="P11" i="40"/>
  <c r="O10" i="40"/>
  <c r="S14" i="40"/>
  <c r="AU42" i="40"/>
  <c r="BF53" i="40"/>
  <c r="W18" i="40"/>
  <c r="AD25" i="40"/>
  <c r="AR39" i="40"/>
  <c r="M8" i="40"/>
  <c r="AX45" i="40"/>
  <c r="K6" i="40"/>
  <c r="R13" i="40"/>
  <c r="AE26" i="40"/>
  <c r="AB23" i="40"/>
  <c r="U16" i="40"/>
  <c r="X19" i="40"/>
  <c r="BJ57" i="40"/>
  <c r="L7" i="40"/>
  <c r="BL59" i="40"/>
  <c r="Z21" i="40"/>
  <c r="BD51" i="40"/>
  <c r="AW44" i="40"/>
  <c r="BH55" i="40"/>
  <c r="AK32" i="40"/>
  <c r="BE52" i="40"/>
  <c r="AL33" i="40"/>
  <c r="AO36" i="40"/>
  <c r="BM60" i="40"/>
  <c r="BA48" i="40"/>
  <c r="AH29" i="40"/>
  <c r="AP37" i="40"/>
  <c r="AT41" i="40"/>
  <c r="BK58" i="40"/>
  <c r="BB49" i="40"/>
  <c r="I16" i="33"/>
  <c r="I17" i="33" s="1"/>
  <c r="K3" i="40"/>
  <c r="E19" i="33" l="1"/>
  <c r="F19" i="33" s="1"/>
  <c r="J6" i="26"/>
  <c r="J10" i="26" s="1"/>
  <c r="J19" i="34" s="1"/>
  <c r="K7" i="26"/>
  <c r="I15" i="33"/>
  <c r="I54" i="33" s="1"/>
  <c r="O16" i="34" s="1"/>
  <c r="N14" i="34"/>
  <c r="L7" i="26"/>
  <c r="L8" i="26"/>
  <c r="K4" i="40"/>
  <c r="AZ46" i="40"/>
  <c r="AR38" i="40"/>
  <c r="AH28" i="40"/>
  <c r="BJ56" i="40"/>
  <c r="BA47" i="40"/>
  <c r="AG27" i="40"/>
  <c r="AD24" i="40"/>
  <c r="O9" i="40"/>
  <c r="L6" i="40"/>
  <c r="W17" i="40"/>
  <c r="K5" i="40"/>
  <c r="AN34" i="40"/>
  <c r="AT40" i="40"/>
  <c r="AE25" i="40"/>
  <c r="T14" i="40"/>
  <c r="Z20" i="40"/>
  <c r="AC23" i="40"/>
  <c r="R12" i="40"/>
  <c r="U15" i="40"/>
  <c r="AY45" i="40"/>
  <c r="BN60" i="40"/>
  <c r="AB22" i="40"/>
  <c r="Q11" i="40"/>
  <c r="X18" i="40"/>
  <c r="AO35" i="40"/>
  <c r="S13" i="40"/>
  <c r="AV42" i="40"/>
  <c r="AF26" i="40"/>
  <c r="Y19" i="40"/>
  <c r="V16" i="40"/>
  <c r="BG53" i="40"/>
  <c r="P10" i="40"/>
  <c r="M7" i="40"/>
  <c r="BI55" i="40"/>
  <c r="BD50" i="40"/>
  <c r="AQ37" i="40"/>
  <c r="BF52" i="40"/>
  <c r="AX44" i="40"/>
  <c r="AA21" i="40"/>
  <c r="BB48" i="40"/>
  <c r="AI29" i="40"/>
  <c r="AL32" i="40"/>
  <c r="AU41" i="40"/>
  <c r="N8" i="40"/>
  <c r="BC49" i="40"/>
  <c r="BM59" i="40"/>
  <c r="BL58" i="40"/>
  <c r="BE51" i="40"/>
  <c r="BK57" i="40"/>
  <c r="AP36" i="40"/>
  <c r="AM33" i="40"/>
  <c r="BH54" i="40"/>
  <c r="AW43" i="40"/>
  <c r="AS39" i="40"/>
  <c r="AJ30" i="40"/>
  <c r="AK31" i="40"/>
  <c r="J16" i="33"/>
  <c r="J17" i="33" s="1"/>
  <c r="L3" i="40"/>
  <c r="J65" i="40"/>
  <c r="G18" i="33" s="1"/>
  <c r="G19" i="33" s="1"/>
  <c r="K6" i="26" l="1"/>
  <c r="J15" i="33"/>
  <c r="J54" i="33" s="1"/>
  <c r="P16" i="34" s="1"/>
  <c r="O14" i="34"/>
  <c r="M7" i="26"/>
  <c r="M8" i="26"/>
  <c r="L4" i="40"/>
  <c r="BA46" i="40"/>
  <c r="AF25" i="40"/>
  <c r="AC22" i="40"/>
  <c r="BK56" i="40"/>
  <c r="BB47" i="40"/>
  <c r="M6" i="40"/>
  <c r="AS38" i="40"/>
  <c r="AE24" i="40"/>
  <c r="P9" i="40"/>
  <c r="U14" i="40"/>
  <c r="AU40" i="40"/>
  <c r="AO34" i="40"/>
  <c r="X17" i="40"/>
  <c r="L5" i="40"/>
  <c r="AA20" i="40"/>
  <c r="AH27" i="40"/>
  <c r="Z19" i="40"/>
  <c r="R11" i="40"/>
  <c r="BE50" i="40"/>
  <c r="S12" i="40"/>
  <c r="AG26" i="40"/>
  <c r="BH53" i="40"/>
  <c r="V15" i="40"/>
  <c r="AD23" i="40"/>
  <c r="AW42" i="40"/>
  <c r="Y18" i="40"/>
  <c r="BL57" i="40"/>
  <c r="O8" i="40"/>
  <c r="AI28" i="40"/>
  <c r="AP35" i="40"/>
  <c r="W16" i="40"/>
  <c r="AZ45" i="40"/>
  <c r="N7" i="40"/>
  <c r="AJ29" i="40"/>
  <c r="BJ55" i="40"/>
  <c r="BC48" i="40"/>
  <c r="Q10" i="40"/>
  <c r="AR37" i="40"/>
  <c r="AQ36" i="40"/>
  <c r="BN59" i="40"/>
  <c r="BF51" i="40"/>
  <c r="BM58" i="40"/>
  <c r="AV41" i="40"/>
  <c r="T13" i="40"/>
  <c r="BD49" i="40"/>
  <c r="AY44" i="40"/>
  <c r="BG52" i="40"/>
  <c r="AB21" i="40"/>
  <c r="AM32" i="40"/>
  <c r="AN33" i="40"/>
  <c r="AL31" i="40"/>
  <c r="AX43" i="40"/>
  <c r="BI54" i="40"/>
  <c r="AT39" i="40"/>
  <c r="AK30" i="40"/>
  <c r="K16" i="33"/>
  <c r="K17" i="33" s="1"/>
  <c r="M3" i="40"/>
  <c r="K65" i="40"/>
  <c r="H18" i="33" s="1"/>
  <c r="H19" i="33" s="1"/>
  <c r="A12" i="34"/>
  <c r="L6" i="26" l="1"/>
  <c r="K15" i="33"/>
  <c r="K54" i="33" s="1"/>
  <c r="Q16" i="34" s="1"/>
  <c r="P14" i="34"/>
  <c r="N8" i="26"/>
  <c r="N7" i="26"/>
  <c r="M4" i="40"/>
  <c r="AT38" i="40"/>
  <c r="V14" i="40"/>
  <c r="BL56" i="40"/>
  <c r="M5" i="40"/>
  <c r="AB20" i="40"/>
  <c r="AP34" i="40"/>
  <c r="AD22" i="40"/>
  <c r="Q9" i="40"/>
  <c r="AG25" i="40"/>
  <c r="AJ28" i="40"/>
  <c r="AV40" i="40"/>
  <c r="N6" i="40"/>
  <c r="BC47" i="40"/>
  <c r="AI27" i="40"/>
  <c r="T12" i="40"/>
  <c r="S11" i="40"/>
  <c r="AX42" i="40"/>
  <c r="X16" i="40"/>
  <c r="AA19" i="40"/>
  <c r="Y17" i="40"/>
  <c r="AH26" i="40"/>
  <c r="BM57" i="40"/>
  <c r="W15" i="40"/>
  <c r="AE23" i="40"/>
  <c r="BF50" i="40"/>
  <c r="P8" i="40"/>
  <c r="BB46" i="40"/>
  <c r="AF24" i="40"/>
  <c r="U13" i="40"/>
  <c r="AQ35" i="40"/>
  <c r="BI53" i="40"/>
  <c r="AS37" i="40"/>
  <c r="BD48" i="40"/>
  <c r="AC21" i="40"/>
  <c r="AZ44" i="40"/>
  <c r="AN32" i="40"/>
  <c r="BK55" i="40"/>
  <c r="AW41" i="40"/>
  <c r="BE49" i="40"/>
  <c r="O7" i="40"/>
  <c r="AR36" i="40"/>
  <c r="BN58" i="40"/>
  <c r="AO33" i="40"/>
  <c r="AK29" i="40"/>
  <c r="R10" i="40"/>
  <c r="BH52" i="40"/>
  <c r="Z18" i="40"/>
  <c r="BA45" i="40"/>
  <c r="BG51" i="40"/>
  <c r="AL30" i="40"/>
  <c r="AY43" i="40"/>
  <c r="AU39" i="40"/>
  <c r="BJ54" i="40"/>
  <c r="AM31" i="40"/>
  <c r="L16" i="33"/>
  <c r="L17" i="33" s="1"/>
  <c r="N3" i="40"/>
  <c r="L65" i="40"/>
  <c r="I18" i="33" s="1"/>
  <c r="M6" i="26" l="1"/>
  <c r="L15" i="33"/>
  <c r="L54" i="33" s="1"/>
  <c r="R16" i="34" s="1"/>
  <c r="Q14" i="34"/>
  <c r="O8" i="26"/>
  <c r="O7" i="26"/>
  <c r="M16" i="33"/>
  <c r="M17" i="33" s="1"/>
  <c r="O3" i="40"/>
  <c r="N4" i="40"/>
  <c r="BC46" i="40"/>
  <c r="O6" i="40"/>
  <c r="AW40" i="40"/>
  <c r="AG24" i="40"/>
  <c r="AU38" i="40"/>
  <c r="AE22" i="40"/>
  <c r="AC20" i="40"/>
  <c r="AJ27" i="40"/>
  <c r="AQ34" i="40"/>
  <c r="R9" i="40"/>
  <c r="N5" i="40"/>
  <c r="AH25" i="40"/>
  <c r="Z17" i="40"/>
  <c r="W14" i="40"/>
  <c r="BD47" i="40"/>
  <c r="BM56" i="40"/>
  <c r="AK28" i="40"/>
  <c r="V13" i="40"/>
  <c r="T11" i="40"/>
  <c r="BN57" i="40"/>
  <c r="AR35" i="40"/>
  <c r="Y16" i="40"/>
  <c r="X15" i="40"/>
  <c r="BB45" i="40"/>
  <c r="AA18" i="40"/>
  <c r="AB19" i="40"/>
  <c r="Q8" i="40"/>
  <c r="U12" i="40"/>
  <c r="AF23" i="40"/>
  <c r="BG50" i="40"/>
  <c r="AS36" i="40"/>
  <c r="AL29" i="40"/>
  <c r="AI26" i="40"/>
  <c r="P7" i="40"/>
  <c r="BH51" i="40"/>
  <c r="AY42" i="40"/>
  <c r="S10" i="40"/>
  <c r="AD21" i="40"/>
  <c r="AO32" i="40"/>
  <c r="BJ53" i="40"/>
  <c r="AT37" i="40"/>
  <c r="BF49" i="40"/>
  <c r="BI52" i="40"/>
  <c r="AP33" i="40"/>
  <c r="BE48" i="40"/>
  <c r="AX41" i="40"/>
  <c r="BA44" i="40"/>
  <c r="BL55" i="40"/>
  <c r="AM30" i="40"/>
  <c r="AV39" i="40"/>
  <c r="BK54" i="40"/>
  <c r="AZ43" i="40"/>
  <c r="AN31" i="40"/>
  <c r="M65" i="40"/>
  <c r="J18" i="33" s="1"/>
  <c r="I19" i="33" l="1"/>
  <c r="N6" i="26"/>
  <c r="M15" i="33"/>
  <c r="M54" i="33" s="1"/>
  <c r="S16" i="34" s="1"/>
  <c r="R14" i="34"/>
  <c r="P8" i="26"/>
  <c r="P7" i="26"/>
  <c r="N65" i="40"/>
  <c r="K18" i="33" s="1"/>
  <c r="O4" i="40"/>
  <c r="BD46" i="40"/>
  <c r="AR34" i="40"/>
  <c r="AV38" i="40"/>
  <c r="BE47" i="40"/>
  <c r="AH24" i="40"/>
  <c r="S9" i="40"/>
  <c r="AF22" i="40"/>
  <c r="X14" i="40"/>
  <c r="AX40" i="40"/>
  <c r="AD20" i="40"/>
  <c r="AI25" i="40"/>
  <c r="BN56" i="40"/>
  <c r="P6" i="40"/>
  <c r="AL28" i="40"/>
  <c r="O5" i="40"/>
  <c r="AK27" i="40"/>
  <c r="V12" i="40"/>
  <c r="AJ26" i="40"/>
  <c r="U11" i="40"/>
  <c r="AG23" i="40"/>
  <c r="Z16" i="40"/>
  <c r="AA17" i="40"/>
  <c r="W13" i="40"/>
  <c r="BC45" i="40"/>
  <c r="AZ42" i="40"/>
  <c r="R8" i="40"/>
  <c r="BK53" i="40"/>
  <c r="Y15" i="40"/>
  <c r="AS35" i="40"/>
  <c r="T10" i="40"/>
  <c r="Q7" i="40"/>
  <c r="BB44" i="40"/>
  <c r="BJ52" i="40"/>
  <c r="AB18" i="40"/>
  <c r="BF48" i="40"/>
  <c r="AY41" i="40"/>
  <c r="AQ33" i="40"/>
  <c r="AC19" i="40"/>
  <c r="BG49" i="40"/>
  <c r="AE21" i="40"/>
  <c r="AM29" i="40"/>
  <c r="BH50" i="40"/>
  <c r="AU37" i="40"/>
  <c r="AP32" i="40"/>
  <c r="BM55" i="40"/>
  <c r="BI51" i="40"/>
  <c r="AT36" i="40"/>
  <c r="AN30" i="40"/>
  <c r="BA43" i="40"/>
  <c r="BL54" i="40"/>
  <c r="AO31" i="40"/>
  <c r="AW39" i="40"/>
  <c r="N16" i="33"/>
  <c r="N17" i="33" s="1"/>
  <c r="P3" i="40"/>
  <c r="J19" i="33" l="1"/>
  <c r="O6" i="26"/>
  <c r="N15" i="33"/>
  <c r="N54" i="33" s="1"/>
  <c r="T16" i="34" s="1"/>
  <c r="S14" i="34"/>
  <c r="Q7" i="26"/>
  <c r="Q8" i="26"/>
  <c r="O16" i="33"/>
  <c r="Q3" i="40"/>
  <c r="P4" i="40"/>
  <c r="AM28" i="40"/>
  <c r="AB17" i="40"/>
  <c r="AY40" i="40"/>
  <c r="Y14" i="40"/>
  <c r="BE46" i="40"/>
  <c r="BF47" i="40"/>
  <c r="AL27" i="40"/>
  <c r="T9" i="40"/>
  <c r="Q6" i="40"/>
  <c r="P5" i="40"/>
  <c r="AS34" i="40"/>
  <c r="AI24" i="40"/>
  <c r="AW38" i="40"/>
  <c r="AG22" i="40"/>
  <c r="AJ25" i="40"/>
  <c r="X13" i="40"/>
  <c r="W12" i="40"/>
  <c r="V11" i="40"/>
  <c r="AC18" i="40"/>
  <c r="AH23" i="40"/>
  <c r="AE20" i="40"/>
  <c r="BL53" i="40"/>
  <c r="BD45" i="40"/>
  <c r="AT35" i="40"/>
  <c r="AK26" i="40"/>
  <c r="S8" i="40"/>
  <c r="BI50" i="40"/>
  <c r="BA42" i="40"/>
  <c r="AD19" i="40"/>
  <c r="AA16" i="40"/>
  <c r="U10" i="40"/>
  <c r="R7" i="40"/>
  <c r="AV37" i="40"/>
  <c r="Z15" i="40"/>
  <c r="BH49" i="40"/>
  <c r="BK52" i="40"/>
  <c r="AN29" i="40"/>
  <c r="AQ32" i="40"/>
  <c r="BN55" i="40"/>
  <c r="AU36" i="40"/>
  <c r="AF21" i="40"/>
  <c r="BJ51" i="40"/>
  <c r="BG48" i="40"/>
  <c r="AZ41" i="40"/>
  <c r="BC44" i="40"/>
  <c r="AR33" i="40"/>
  <c r="AX39" i="40"/>
  <c r="BB43" i="40"/>
  <c r="AO30" i="40"/>
  <c r="BM54" i="40"/>
  <c r="AP31" i="40"/>
  <c r="O65" i="40"/>
  <c r="L18" i="33" s="1"/>
  <c r="K19" i="33" l="1"/>
  <c r="P6" i="26"/>
  <c r="O17" i="33"/>
  <c r="P16" i="33"/>
  <c r="Q16" i="33" s="1"/>
  <c r="R16" i="33" s="1"/>
  <c r="S16" i="33" s="1"/>
  <c r="T16" i="33" s="1"/>
  <c r="U16" i="33" s="1"/>
  <c r="V16" i="33" s="1"/>
  <c r="W16" i="33" s="1"/>
  <c r="X16" i="33" s="1"/>
  <c r="Y16" i="33" s="1"/>
  <c r="Z16" i="33" s="1"/>
  <c r="AA16" i="33" s="1"/>
  <c r="AB16" i="33" s="1"/>
  <c r="AC16" i="33" s="1"/>
  <c r="AD16" i="33" s="1"/>
  <c r="AE16" i="33" s="1"/>
  <c r="AF16" i="33" s="1"/>
  <c r="AG16" i="33" s="1"/>
  <c r="AH16" i="33" s="1"/>
  <c r="AI16" i="33" s="1"/>
  <c r="AJ16" i="33" s="1"/>
  <c r="AK16" i="33" s="1"/>
  <c r="AL16" i="33" s="1"/>
  <c r="AM16" i="33" s="1"/>
  <c r="AN16" i="33" s="1"/>
  <c r="AO16" i="33" s="1"/>
  <c r="AP16" i="33" s="1"/>
  <c r="AQ16" i="33" s="1"/>
  <c r="AR16" i="33" s="1"/>
  <c r="AS16" i="33" s="1"/>
  <c r="AT16" i="33" s="1"/>
  <c r="AU16" i="33" s="1"/>
  <c r="AV16" i="33" s="1"/>
  <c r="AW16" i="33" s="1"/>
  <c r="AX16" i="33" s="1"/>
  <c r="AY16" i="33" s="1"/>
  <c r="AZ16" i="33" s="1"/>
  <c r="BA16" i="33" s="1"/>
  <c r="BB16" i="33" s="1"/>
  <c r="BC16" i="33" s="1"/>
  <c r="BD16" i="33" s="1"/>
  <c r="BE16" i="33" s="1"/>
  <c r="BF16" i="33" s="1"/>
  <c r="BG16" i="33" s="1"/>
  <c r="BH16" i="33" s="1"/>
  <c r="BI16" i="33" s="1"/>
  <c r="BJ16" i="33" s="1"/>
  <c r="BK16" i="33" s="1"/>
  <c r="O15" i="33"/>
  <c r="T14" i="34"/>
  <c r="R7" i="26"/>
  <c r="R8" i="26"/>
  <c r="P65" i="40"/>
  <c r="M18" i="33" s="1"/>
  <c r="R3" i="40"/>
  <c r="BN16" i="33"/>
  <c r="BN17" i="33" s="1"/>
  <c r="Q4" i="40"/>
  <c r="BG47" i="40"/>
  <c r="AC17" i="40"/>
  <c r="AZ40" i="40"/>
  <c r="AF20" i="40"/>
  <c r="AH22" i="40"/>
  <c r="AM27" i="40"/>
  <c r="U9" i="40"/>
  <c r="AK25" i="40"/>
  <c r="AX38" i="40"/>
  <c r="BF46" i="40"/>
  <c r="R6" i="40"/>
  <c r="Z14" i="40"/>
  <c r="AN28" i="40"/>
  <c r="AJ24" i="40"/>
  <c r="BB42" i="40"/>
  <c r="X12" i="40"/>
  <c r="BM53" i="40"/>
  <c r="W11" i="40"/>
  <c r="BE45" i="40"/>
  <c r="AD18" i="40"/>
  <c r="BJ50" i="40"/>
  <c r="Q5" i="40"/>
  <c r="AI23" i="40"/>
  <c r="T8" i="40"/>
  <c r="AT34" i="40"/>
  <c r="Y13" i="40"/>
  <c r="AE19" i="40"/>
  <c r="AL26" i="40"/>
  <c r="V10" i="40"/>
  <c r="BI49" i="40"/>
  <c r="BA41" i="40"/>
  <c r="BK51" i="40"/>
  <c r="AS33" i="40"/>
  <c r="BD44" i="40"/>
  <c r="AU35" i="40"/>
  <c r="AW37" i="40"/>
  <c r="AV36" i="40"/>
  <c r="AB16" i="40"/>
  <c r="AG21" i="40"/>
  <c r="AA15" i="40"/>
  <c r="BL52" i="40"/>
  <c r="BH48" i="40"/>
  <c r="AR32" i="40"/>
  <c r="S7" i="40"/>
  <c r="AO29" i="40"/>
  <c r="AY39" i="40"/>
  <c r="BN54" i="40"/>
  <c r="AP30" i="40"/>
  <c r="AQ31" i="40"/>
  <c r="BC43" i="40"/>
  <c r="BN15" i="33" l="1"/>
  <c r="O54" i="33"/>
  <c r="U16" i="34" s="1"/>
  <c r="D16" i="34" s="1"/>
  <c r="C27" i="35"/>
  <c r="C24" i="35"/>
  <c r="C84" i="35" s="1"/>
  <c r="L19" i="33"/>
  <c r="Q6" i="26"/>
  <c r="P17" i="33"/>
  <c r="P15" i="33"/>
  <c r="U14" i="34"/>
  <c r="S7" i="26"/>
  <c r="S8" i="26"/>
  <c r="Q65" i="40"/>
  <c r="N18" i="33" s="1"/>
  <c r="R4" i="40"/>
  <c r="BG46" i="40"/>
  <c r="AA14" i="40"/>
  <c r="AD17" i="40"/>
  <c r="R5" i="40"/>
  <c r="AG20" i="40"/>
  <c r="V9" i="40"/>
  <c r="AY38" i="40"/>
  <c r="BA40" i="40"/>
  <c r="AL25" i="40"/>
  <c r="AO28" i="40"/>
  <c r="BH47" i="40"/>
  <c r="AU34" i="40"/>
  <c r="AK24" i="40"/>
  <c r="S6" i="40"/>
  <c r="Y12" i="40"/>
  <c r="BN53" i="40"/>
  <c r="X11" i="40"/>
  <c r="W10" i="40"/>
  <c r="AV35" i="40"/>
  <c r="AE18" i="40"/>
  <c r="AM26" i="40"/>
  <c r="BC42" i="40"/>
  <c r="U8" i="40"/>
  <c r="BF45" i="40"/>
  <c r="Z13" i="40"/>
  <c r="AJ23" i="40"/>
  <c r="AF19" i="40"/>
  <c r="AB15" i="40"/>
  <c r="BK50" i="40"/>
  <c r="BE44" i="40"/>
  <c r="AS32" i="40"/>
  <c r="AX37" i="40"/>
  <c r="AW36" i="40"/>
  <c r="AT33" i="40"/>
  <c r="AC16" i="40"/>
  <c r="AN27" i="40"/>
  <c r="BI48" i="40"/>
  <c r="AP29" i="40"/>
  <c r="BB41" i="40"/>
  <c r="BJ49" i="40"/>
  <c r="T7" i="40"/>
  <c r="BM52" i="40"/>
  <c r="AH21" i="40"/>
  <c r="BL51" i="40"/>
  <c r="AZ39" i="40"/>
  <c r="BD43" i="40"/>
  <c r="AQ30" i="40"/>
  <c r="AR31" i="40"/>
  <c r="AI22" i="40"/>
  <c r="Q17" i="33"/>
  <c r="S3" i="40"/>
  <c r="P54" i="33" l="1"/>
  <c r="V16" i="34" s="1"/>
  <c r="M19" i="33"/>
  <c r="R6" i="26"/>
  <c r="Q15" i="33"/>
  <c r="Q54" i="33" s="1"/>
  <c r="W16" i="34" s="1"/>
  <c r="V14" i="34"/>
  <c r="T7" i="26"/>
  <c r="T8" i="26"/>
  <c r="S4" i="40"/>
  <c r="BH46" i="40"/>
  <c r="AB14" i="40"/>
  <c r="AP28" i="40"/>
  <c r="BI47" i="40"/>
  <c r="AO27" i="40"/>
  <c r="W9" i="40"/>
  <c r="AJ22" i="40"/>
  <c r="AE17" i="40"/>
  <c r="S5" i="40"/>
  <c r="AV34" i="40"/>
  <c r="AZ38" i="40"/>
  <c r="BB40" i="40"/>
  <c r="AL24" i="40"/>
  <c r="AM25" i="40"/>
  <c r="T6" i="40"/>
  <c r="Z12" i="40"/>
  <c r="AC15" i="40"/>
  <c r="BG45" i="40"/>
  <c r="AH20" i="40"/>
  <c r="BD42" i="40"/>
  <c r="AF18" i="40"/>
  <c r="AW35" i="40"/>
  <c r="Y11" i="40"/>
  <c r="AA13" i="40"/>
  <c r="AN26" i="40"/>
  <c r="V8" i="40"/>
  <c r="AK23" i="40"/>
  <c r="AD16" i="40"/>
  <c r="BL50" i="40"/>
  <c r="AY37" i="40"/>
  <c r="BN52" i="40"/>
  <c r="AI21" i="40"/>
  <c r="BJ48" i="40"/>
  <c r="AT32" i="40"/>
  <c r="BC41" i="40"/>
  <c r="AQ29" i="40"/>
  <c r="BK49" i="40"/>
  <c r="BM51" i="40"/>
  <c r="AX36" i="40"/>
  <c r="BF44" i="40"/>
  <c r="AU33" i="40"/>
  <c r="AG19" i="40"/>
  <c r="X10" i="40"/>
  <c r="U7" i="40"/>
  <c r="AS31" i="40"/>
  <c r="BA39" i="40"/>
  <c r="BE43" i="40"/>
  <c r="AR30" i="40"/>
  <c r="R17" i="33"/>
  <c r="T3" i="40"/>
  <c r="R65" i="40"/>
  <c r="O18" i="33" s="1"/>
  <c r="N19" i="33" l="1"/>
  <c r="S6" i="26"/>
  <c r="R15" i="33"/>
  <c r="R54" i="33" s="1"/>
  <c r="X16" i="34" s="1"/>
  <c r="W14" i="34"/>
  <c r="BN18" i="33"/>
  <c r="U8" i="26"/>
  <c r="U7" i="26"/>
  <c r="T4" i="40"/>
  <c r="BI46" i="40"/>
  <c r="AK22" i="40"/>
  <c r="BJ47" i="40"/>
  <c r="AM24" i="40"/>
  <c r="X9" i="40"/>
  <c r="AQ28" i="40"/>
  <c r="BC40" i="40"/>
  <c r="AW34" i="40"/>
  <c r="AC14" i="40"/>
  <c r="AF17" i="40"/>
  <c r="T5" i="40"/>
  <c r="AP27" i="40"/>
  <c r="BA38" i="40"/>
  <c r="U6" i="40"/>
  <c r="AN25" i="40"/>
  <c r="AI20" i="40"/>
  <c r="AA12" i="40"/>
  <c r="AO26" i="40"/>
  <c r="AD15" i="40"/>
  <c r="AL23" i="40"/>
  <c r="BE42" i="40"/>
  <c r="AG18" i="40"/>
  <c r="AT31" i="40"/>
  <c r="W8" i="40"/>
  <c r="AB13" i="40"/>
  <c r="AH19" i="40"/>
  <c r="Z11" i="40"/>
  <c r="BH45" i="40"/>
  <c r="BL49" i="40"/>
  <c r="AZ37" i="40"/>
  <c r="BK48" i="40"/>
  <c r="AJ21" i="40"/>
  <c r="AY36" i="40"/>
  <c r="AV33" i="40"/>
  <c r="Y10" i="40"/>
  <c r="AX35" i="40"/>
  <c r="BN51" i="40"/>
  <c r="BM50" i="40"/>
  <c r="BD41" i="40"/>
  <c r="BG44" i="40"/>
  <c r="AE16" i="40"/>
  <c r="AU32" i="40"/>
  <c r="V7" i="40"/>
  <c r="AR29" i="40"/>
  <c r="BB39" i="40"/>
  <c r="BF43" i="40"/>
  <c r="AS30" i="40"/>
  <c r="S17" i="33"/>
  <c r="U3" i="40"/>
  <c r="S65" i="40"/>
  <c r="P18" i="33" s="1"/>
  <c r="O19" i="33" l="1"/>
  <c r="BN19" i="33" s="1"/>
  <c r="BN20" i="33" s="1"/>
  <c r="T6" i="26"/>
  <c r="S15" i="33"/>
  <c r="S54" i="33" s="1"/>
  <c r="Y16" i="34" s="1"/>
  <c r="X14" i="34"/>
  <c r="V8" i="26"/>
  <c r="V7" i="26"/>
  <c r="U4" i="40"/>
  <c r="BJ46" i="40"/>
  <c r="AR28" i="40"/>
  <c r="V6" i="40"/>
  <c r="Y9" i="40"/>
  <c r="BD40" i="40"/>
  <c r="BB38" i="40"/>
  <c r="AL22" i="40"/>
  <c r="AG17" i="40"/>
  <c r="AN24" i="40"/>
  <c r="U5" i="40"/>
  <c r="AJ20" i="40"/>
  <c r="AX34" i="40"/>
  <c r="AD14" i="40"/>
  <c r="BF42" i="40"/>
  <c r="AM23" i="40"/>
  <c r="AF16" i="40"/>
  <c r="AI19" i="40"/>
  <c r="AY35" i="40"/>
  <c r="AB12" i="40"/>
  <c r="AP26" i="40"/>
  <c r="AE15" i="40"/>
  <c r="BK47" i="40"/>
  <c r="BN50" i="40"/>
  <c r="AQ27" i="40"/>
  <c r="X8" i="40"/>
  <c r="BI45" i="40"/>
  <c r="AA11" i="40"/>
  <c r="BE41" i="40"/>
  <c r="BM49" i="40"/>
  <c r="AZ36" i="40"/>
  <c r="AW33" i="40"/>
  <c r="W7" i="40"/>
  <c r="AS29" i="40"/>
  <c r="AV32" i="40"/>
  <c r="Z10" i="40"/>
  <c r="AC13" i="40"/>
  <c r="BL48" i="40"/>
  <c r="BH44" i="40"/>
  <c r="AO25" i="40"/>
  <c r="AH18" i="40"/>
  <c r="BA37" i="40"/>
  <c r="AK21" i="40"/>
  <c r="AU31" i="40"/>
  <c r="BC39" i="40"/>
  <c r="BG43" i="40"/>
  <c r="AT30" i="40"/>
  <c r="T17" i="33"/>
  <c r="V3" i="40"/>
  <c r="T65" i="40"/>
  <c r="Q18" i="33" s="1"/>
  <c r="P19" i="33" l="1"/>
  <c r="U6" i="26"/>
  <c r="T15" i="33"/>
  <c r="T54" i="33" s="1"/>
  <c r="Z16" i="34" s="1"/>
  <c r="Y14" i="34"/>
  <c r="W7" i="26"/>
  <c r="W8" i="26"/>
  <c r="U65" i="40"/>
  <c r="R18" i="33" s="1"/>
  <c r="V4" i="40"/>
  <c r="W6" i="40"/>
  <c r="AE14" i="40"/>
  <c r="AK20" i="40"/>
  <c r="Z9" i="40"/>
  <c r="BC38" i="40"/>
  <c r="AM22" i="40"/>
  <c r="V5" i="40"/>
  <c r="AR27" i="40"/>
  <c r="AY34" i="40"/>
  <c r="AP25" i="40"/>
  <c r="BK46" i="40"/>
  <c r="AH17" i="40"/>
  <c r="BL47" i="40"/>
  <c r="AS28" i="40"/>
  <c r="BE40" i="40"/>
  <c r="AO24" i="40"/>
  <c r="AD13" i="40"/>
  <c r="AB11" i="40"/>
  <c r="AZ35" i="40"/>
  <c r="AG16" i="40"/>
  <c r="AF15" i="40"/>
  <c r="AJ19" i="40"/>
  <c r="Y8" i="40"/>
  <c r="AI18" i="40"/>
  <c r="BG42" i="40"/>
  <c r="AQ26" i="40"/>
  <c r="BJ45" i="40"/>
  <c r="AT29" i="40"/>
  <c r="BN49" i="40"/>
  <c r="X7" i="40"/>
  <c r="AA10" i="40"/>
  <c r="AL21" i="40"/>
  <c r="AW32" i="40"/>
  <c r="BB37" i="40"/>
  <c r="AC12" i="40"/>
  <c r="BI44" i="40"/>
  <c r="AN23" i="40"/>
  <c r="BM48" i="40"/>
  <c r="BF41" i="40"/>
  <c r="BA36" i="40"/>
  <c r="AX33" i="40"/>
  <c r="AV31" i="40"/>
  <c r="BH43" i="40"/>
  <c r="AU30" i="40"/>
  <c r="BD39" i="40"/>
  <c r="U17" i="33"/>
  <c r="W3" i="40"/>
  <c r="Q19" i="33" l="1"/>
  <c r="V6" i="26"/>
  <c r="U15" i="33"/>
  <c r="U54" i="33" s="1"/>
  <c r="AA16" i="34" s="1"/>
  <c r="Z14" i="34"/>
  <c r="X8" i="26"/>
  <c r="X7" i="26"/>
  <c r="W4" i="40"/>
  <c r="BL46" i="40"/>
  <c r="X6" i="40"/>
  <c r="AZ34" i="40"/>
  <c r="AP24" i="40"/>
  <c r="AA9" i="40"/>
  <c r="AN22" i="40"/>
  <c r="AF14" i="40"/>
  <c r="BF40" i="40"/>
  <c r="AL20" i="40"/>
  <c r="AQ25" i="40"/>
  <c r="BD38" i="40"/>
  <c r="AI17" i="40"/>
  <c r="AO23" i="40"/>
  <c r="AS27" i="40"/>
  <c r="AE13" i="40"/>
  <c r="AR26" i="40"/>
  <c r="BK45" i="40"/>
  <c r="BH42" i="40"/>
  <c r="Z8" i="40"/>
  <c r="AG15" i="40"/>
  <c r="AT28" i="40"/>
  <c r="BE39" i="40"/>
  <c r="BA35" i="40"/>
  <c r="BM47" i="40"/>
  <c r="W5" i="40"/>
  <c r="AD12" i="40"/>
  <c r="AK19" i="40"/>
  <c r="AC11" i="40"/>
  <c r="AH16" i="40"/>
  <c r="Y7" i="40"/>
  <c r="BB36" i="40"/>
  <c r="BJ44" i="40"/>
  <c r="AW31" i="40"/>
  <c r="AJ18" i="40"/>
  <c r="BG41" i="40"/>
  <c r="AM21" i="40"/>
  <c r="BN48" i="40"/>
  <c r="AY33" i="40"/>
  <c r="BC37" i="40"/>
  <c r="AU29" i="40"/>
  <c r="AB10" i="40"/>
  <c r="AX32" i="40"/>
  <c r="BI43" i="40"/>
  <c r="AV30" i="40"/>
  <c r="V17" i="33"/>
  <c r="X3" i="40"/>
  <c r="V65" i="40"/>
  <c r="S18" i="33" s="1"/>
  <c r="R19" i="33" l="1"/>
  <c r="W6" i="26"/>
  <c r="V15" i="33"/>
  <c r="V54" i="33" s="1"/>
  <c r="AB16" i="34" s="1"/>
  <c r="AA14" i="34"/>
  <c r="Y7" i="26"/>
  <c r="Y8" i="26"/>
  <c r="W17" i="33"/>
  <c r="Y3" i="40"/>
  <c r="X4" i="40"/>
  <c r="BM46" i="40"/>
  <c r="AG14" i="40"/>
  <c r="BE38" i="40"/>
  <c r="Y6" i="40"/>
  <c r="BN47" i="40"/>
  <c r="AT27" i="40"/>
  <c r="AB9" i="40"/>
  <c r="AU28" i="40"/>
  <c r="X5" i="40"/>
  <c r="BA34" i="40"/>
  <c r="AQ24" i="40"/>
  <c r="AO22" i="40"/>
  <c r="AM20" i="40"/>
  <c r="AJ17" i="40"/>
  <c r="BG40" i="40"/>
  <c r="AR25" i="40"/>
  <c r="AF13" i="40"/>
  <c r="BI42" i="40"/>
  <c r="AP23" i="40"/>
  <c r="AA8" i="40"/>
  <c r="BB35" i="40"/>
  <c r="AL19" i="40"/>
  <c r="AI16" i="40"/>
  <c r="AH15" i="40"/>
  <c r="AE12" i="40"/>
  <c r="AS26" i="40"/>
  <c r="AD11" i="40"/>
  <c r="AK18" i="40"/>
  <c r="BL45" i="40"/>
  <c r="BH41" i="40"/>
  <c r="AV29" i="40"/>
  <c r="BC36" i="40"/>
  <c r="AN21" i="40"/>
  <c r="AY32" i="40"/>
  <c r="AC10" i="40"/>
  <c r="BK44" i="40"/>
  <c r="AZ33" i="40"/>
  <c r="Z7" i="40"/>
  <c r="BD37" i="40"/>
  <c r="BJ43" i="40"/>
  <c r="AW30" i="40"/>
  <c r="BF39" i="40"/>
  <c r="AX31" i="40"/>
  <c r="W65" i="40"/>
  <c r="T18" i="33" s="1"/>
  <c r="S19" i="33" l="1"/>
  <c r="X6" i="26"/>
  <c r="W15" i="33"/>
  <c r="W54" i="33" s="1"/>
  <c r="AC16" i="34" s="1"/>
  <c r="AB14" i="34"/>
  <c r="Z7" i="26"/>
  <c r="Z8" i="26"/>
  <c r="X65" i="40"/>
  <c r="U18" i="33" s="1"/>
  <c r="Y4" i="40"/>
  <c r="AK17" i="40"/>
  <c r="AU27" i="40"/>
  <c r="AC9" i="40"/>
  <c r="AS25" i="40"/>
  <c r="BH40" i="40"/>
  <c r="AH14" i="40"/>
  <c r="AV28" i="40"/>
  <c r="Z6" i="40"/>
  <c r="AR24" i="40"/>
  <c r="BN46" i="40"/>
  <c r="Y5" i="40"/>
  <c r="AL18" i="40"/>
  <c r="AQ23" i="40"/>
  <c r="AN20" i="40"/>
  <c r="AT26" i="40"/>
  <c r="AB8" i="40"/>
  <c r="BF38" i="40"/>
  <c r="AG13" i="40"/>
  <c r="AM19" i="40"/>
  <c r="AI15" i="40"/>
  <c r="BC35" i="40"/>
  <c r="AP22" i="40"/>
  <c r="BJ42" i="40"/>
  <c r="AF12" i="40"/>
  <c r="AE11" i="40"/>
  <c r="BM45" i="40"/>
  <c r="BA33" i="40"/>
  <c r="AD10" i="40"/>
  <c r="BL44" i="40"/>
  <c r="BE37" i="40"/>
  <c r="AJ16" i="40"/>
  <c r="AO21" i="40"/>
  <c r="BD36" i="40"/>
  <c r="AZ32" i="40"/>
  <c r="AA7" i="40"/>
  <c r="BB34" i="40"/>
  <c r="BI41" i="40"/>
  <c r="AW29" i="40"/>
  <c r="AY31" i="40"/>
  <c r="BK43" i="40"/>
  <c r="BG39" i="40"/>
  <c r="AX30" i="40"/>
  <c r="X17" i="33"/>
  <c r="Z3" i="40"/>
  <c r="T19" i="33" l="1"/>
  <c r="Z6" i="26" s="1"/>
  <c r="Y6" i="26"/>
  <c r="X15" i="33"/>
  <c r="X54" i="33" s="1"/>
  <c r="AD16" i="34" s="1"/>
  <c r="AC14" i="34"/>
  <c r="AA8" i="26"/>
  <c r="AA7" i="26"/>
  <c r="Z4" i="40"/>
  <c r="BG38" i="40"/>
  <c r="AL17" i="40"/>
  <c r="AA6" i="40"/>
  <c r="AI14" i="40"/>
  <c r="Z5" i="40"/>
  <c r="AO20" i="40"/>
  <c r="AT25" i="40"/>
  <c r="BI40" i="40"/>
  <c r="AD9" i="40"/>
  <c r="AV27" i="40"/>
  <c r="BD35" i="40"/>
  <c r="AM18" i="40"/>
  <c r="AS24" i="40"/>
  <c r="AC8" i="40"/>
  <c r="BN45" i="40"/>
  <c r="AW28" i="40"/>
  <c r="BC34" i="40"/>
  <c r="AH13" i="40"/>
  <c r="AR23" i="40"/>
  <c r="AN19" i="40"/>
  <c r="BK42" i="40"/>
  <c r="AG12" i="40"/>
  <c r="AF11" i="40"/>
  <c r="AE10" i="40"/>
  <c r="BJ41" i="40"/>
  <c r="BA32" i="40"/>
  <c r="BB33" i="40"/>
  <c r="AK16" i="40"/>
  <c r="BF37" i="40"/>
  <c r="BE36" i="40"/>
  <c r="AX29" i="40"/>
  <c r="AU26" i="40"/>
  <c r="AJ15" i="40"/>
  <c r="AB7" i="40"/>
  <c r="AP21" i="40"/>
  <c r="BM44" i="40"/>
  <c r="AQ22" i="40"/>
  <c r="AY30" i="40"/>
  <c r="BH39" i="40"/>
  <c r="BL43" i="40"/>
  <c r="AZ31" i="40"/>
  <c r="Y17" i="33"/>
  <c r="AA3" i="40"/>
  <c r="Y65" i="40"/>
  <c r="V18" i="33" s="1"/>
  <c r="U19" i="33" l="1"/>
  <c r="AA6" i="26" s="1"/>
  <c r="Y15" i="33"/>
  <c r="Y54" i="33" s="1"/>
  <c r="AE16" i="34" s="1"/>
  <c r="AD14" i="34"/>
  <c r="AB8" i="26"/>
  <c r="AB7" i="26"/>
  <c r="AA4" i="40"/>
  <c r="AR22" i="40"/>
  <c r="AJ14" i="40"/>
  <c r="BJ40" i="40"/>
  <c r="AW27" i="40"/>
  <c r="AT24" i="40"/>
  <c r="AE9" i="40"/>
  <c r="AX28" i="40"/>
  <c r="AM17" i="40"/>
  <c r="AA5" i="40"/>
  <c r="BD34" i="40"/>
  <c r="AU25" i="40"/>
  <c r="AB6" i="40"/>
  <c r="AP20" i="40"/>
  <c r="BH38" i="40"/>
  <c r="AN18" i="40"/>
  <c r="BE35" i="40"/>
  <c r="AG11" i="40"/>
  <c r="AI13" i="40"/>
  <c r="BL42" i="40"/>
  <c r="AO19" i="40"/>
  <c r="AH12" i="40"/>
  <c r="AV26" i="40"/>
  <c r="AK15" i="40"/>
  <c r="AQ21" i="40"/>
  <c r="BB32" i="40"/>
  <c r="AD8" i="40"/>
  <c r="BN44" i="40"/>
  <c r="BF36" i="40"/>
  <c r="AY29" i="40"/>
  <c r="BC33" i="40"/>
  <c r="AF10" i="40"/>
  <c r="AC7" i="40"/>
  <c r="AS23" i="40"/>
  <c r="AL16" i="40"/>
  <c r="BG37" i="40"/>
  <c r="BK41" i="40"/>
  <c r="BM43" i="40"/>
  <c r="BI39" i="40"/>
  <c r="AZ30" i="40"/>
  <c r="BA31" i="40"/>
  <c r="Z17" i="33"/>
  <c r="AB3" i="40"/>
  <c r="Z65" i="40"/>
  <c r="W18" i="33" s="1"/>
  <c r="V19" i="33" l="1"/>
  <c r="Z15" i="33"/>
  <c r="Z54" i="33" s="1"/>
  <c r="AF16" i="34" s="1"/>
  <c r="AE14" i="34"/>
  <c r="AC8" i="26"/>
  <c r="AC7" i="26"/>
  <c r="AB4" i="40"/>
  <c r="AC6" i="40"/>
  <c r="AK14" i="40"/>
  <c r="AB5" i="40"/>
  <c r="AU24" i="40"/>
  <c r="AF9" i="40"/>
  <c r="BI38" i="40"/>
  <c r="AN17" i="40"/>
  <c r="BE34" i="40"/>
  <c r="AQ20" i="40"/>
  <c r="AX27" i="40"/>
  <c r="AS22" i="40"/>
  <c r="AY28" i="40"/>
  <c r="AL15" i="40"/>
  <c r="AT23" i="40"/>
  <c r="BM42" i="40"/>
  <c r="AO18" i="40"/>
  <c r="AE8" i="40"/>
  <c r="BK40" i="40"/>
  <c r="AJ13" i="40"/>
  <c r="AW26" i="40"/>
  <c r="BF35" i="40"/>
  <c r="AM16" i="40"/>
  <c r="AV25" i="40"/>
  <c r="AI12" i="40"/>
  <c r="AG10" i="40"/>
  <c r="BH37" i="40"/>
  <c r="AR21" i="40"/>
  <c r="BG36" i="40"/>
  <c r="BL41" i="40"/>
  <c r="AH11" i="40"/>
  <c r="BC32" i="40"/>
  <c r="AP19" i="40"/>
  <c r="AD7" i="40"/>
  <c r="AZ29" i="40"/>
  <c r="BD33" i="40"/>
  <c r="BN43" i="40"/>
  <c r="BB31" i="40"/>
  <c r="BJ39" i="40"/>
  <c r="BA30" i="40"/>
  <c r="AA17" i="33"/>
  <c r="AC3" i="40"/>
  <c r="AA65" i="40"/>
  <c r="X18" i="33" s="1"/>
  <c r="V20" i="33" l="1"/>
  <c r="AB6" i="26" s="1"/>
  <c r="W19" i="33"/>
  <c r="AA15" i="33"/>
  <c r="AF14" i="34"/>
  <c r="AD8" i="26"/>
  <c r="AD7" i="26"/>
  <c r="AC4" i="40"/>
  <c r="AG9" i="40"/>
  <c r="AW25" i="40"/>
  <c r="BL40" i="40"/>
  <c r="AL14" i="40"/>
  <c r="AZ28" i="40"/>
  <c r="AO17" i="40"/>
  <c r="AV24" i="40"/>
  <c r="BJ38" i="40"/>
  <c r="AY27" i="40"/>
  <c r="AD6" i="40"/>
  <c r="AQ19" i="40"/>
  <c r="AC5" i="40"/>
  <c r="AM15" i="40"/>
  <c r="BF34" i="40"/>
  <c r="AJ12" i="40"/>
  <c r="BC31" i="40"/>
  <c r="AX26" i="40"/>
  <c r="AF8" i="40"/>
  <c r="AU23" i="40"/>
  <c r="AP18" i="40"/>
  <c r="AH10" i="40"/>
  <c r="AK13" i="40"/>
  <c r="BK39" i="40"/>
  <c r="BN42" i="40"/>
  <c r="AN16" i="40"/>
  <c r="AR20" i="40"/>
  <c r="BM41" i="40"/>
  <c r="AE7" i="40"/>
  <c r="BH36" i="40"/>
  <c r="BE33" i="40"/>
  <c r="BA29" i="40"/>
  <c r="AI11" i="40"/>
  <c r="BG35" i="40"/>
  <c r="AS21" i="40"/>
  <c r="BI37" i="40"/>
  <c r="BD32" i="40"/>
  <c r="BB30" i="40"/>
  <c r="AT22" i="40"/>
  <c r="AB17" i="33"/>
  <c r="AD3" i="40"/>
  <c r="BO16" i="33"/>
  <c r="BO17" i="33" s="1"/>
  <c r="AB65" i="40"/>
  <c r="Y18" i="33" s="1"/>
  <c r="A13" i="34"/>
  <c r="A24" i="34"/>
  <c r="A23" i="34"/>
  <c r="A18" i="34"/>
  <c r="C34" i="36"/>
  <c r="C35" i="36" s="1"/>
  <c r="D32" i="36" s="1"/>
  <c r="BO15" i="33" l="1"/>
  <c r="AA54" i="33"/>
  <c r="AG16" i="34" s="1"/>
  <c r="E16" i="34" s="1"/>
  <c r="W20" i="33"/>
  <c r="AC6" i="26" s="1"/>
  <c r="D27" i="35"/>
  <c r="D24" i="35"/>
  <c r="D84" i="35" s="1"/>
  <c r="X19" i="33"/>
  <c r="AB15" i="33"/>
  <c r="AB54" i="33" s="1"/>
  <c r="AH16" i="34" s="1"/>
  <c r="AG14" i="34"/>
  <c r="AE7" i="26"/>
  <c r="AE8" i="26"/>
  <c r="AC17" i="33"/>
  <c r="AE3" i="40"/>
  <c r="AD4" i="40"/>
  <c r="AS20" i="40"/>
  <c r="AH9" i="40"/>
  <c r="BK38" i="40"/>
  <c r="AM14" i="40"/>
  <c r="AZ27" i="40"/>
  <c r="BG34" i="40"/>
  <c r="AP17" i="40"/>
  <c r="AE6" i="40"/>
  <c r="BA28" i="40"/>
  <c r="AD5" i="40"/>
  <c r="BH35" i="40"/>
  <c r="AO16" i="40"/>
  <c r="AN15" i="40"/>
  <c r="BM40" i="40"/>
  <c r="AR19" i="40"/>
  <c r="AG8" i="40"/>
  <c r="AQ18" i="40"/>
  <c r="AX25" i="40"/>
  <c r="AI10" i="40"/>
  <c r="AK12" i="40"/>
  <c r="AV23" i="40"/>
  <c r="AL13" i="40"/>
  <c r="AY26" i="40"/>
  <c r="AJ11" i="40"/>
  <c r="AF7" i="40"/>
  <c r="AT21" i="40"/>
  <c r="BE32" i="40"/>
  <c r="BJ37" i="40"/>
  <c r="BB29" i="40"/>
  <c r="BF33" i="40"/>
  <c r="AW24" i="40"/>
  <c r="BN41" i="40"/>
  <c r="BI36" i="40"/>
  <c r="BL39" i="40"/>
  <c r="BD31" i="40"/>
  <c r="AU22" i="40"/>
  <c r="BC30" i="40"/>
  <c r="AC65" i="40"/>
  <c r="Z18" i="33" s="1"/>
  <c r="D34" i="36"/>
  <c r="D35" i="36" s="1"/>
  <c r="E32" i="36" s="1"/>
  <c r="X20" i="33" l="1"/>
  <c r="AD6" i="26" s="1"/>
  <c r="Y19" i="33"/>
  <c r="AC15" i="33"/>
  <c r="AC54" i="33" s="1"/>
  <c r="AI16" i="34" s="1"/>
  <c r="AH14" i="34"/>
  <c r="AF7" i="26"/>
  <c r="AF8" i="26"/>
  <c r="AD65" i="40"/>
  <c r="AA18" i="33" s="1"/>
  <c r="AE4" i="40"/>
  <c r="AN14" i="40"/>
  <c r="AI9" i="40"/>
  <c r="BN40" i="40"/>
  <c r="AT20" i="40"/>
  <c r="AY25" i="40"/>
  <c r="BA27" i="40"/>
  <c r="AQ17" i="40"/>
  <c r="BB28" i="40"/>
  <c r="AE5" i="40"/>
  <c r="AF6" i="40"/>
  <c r="BH34" i="40"/>
  <c r="AX24" i="40"/>
  <c r="AM13" i="40"/>
  <c r="AZ26" i="40"/>
  <c r="BL38" i="40"/>
  <c r="AS19" i="40"/>
  <c r="AP16" i="40"/>
  <c r="AH8" i="40"/>
  <c r="AO15" i="40"/>
  <c r="BI35" i="40"/>
  <c r="AR18" i="40"/>
  <c r="AJ10" i="40"/>
  <c r="AW23" i="40"/>
  <c r="AL12" i="40"/>
  <c r="AU21" i="40"/>
  <c r="BG33" i="40"/>
  <c r="BK37" i="40"/>
  <c r="BF32" i="40"/>
  <c r="AK11" i="40"/>
  <c r="BJ36" i="40"/>
  <c r="BC29" i="40"/>
  <c r="AG7" i="40"/>
  <c r="BE31" i="40"/>
  <c r="AV22" i="40"/>
  <c r="BD30" i="40"/>
  <c r="BM39" i="40"/>
  <c r="AD17" i="33"/>
  <c r="AF3" i="40"/>
  <c r="E34" i="36"/>
  <c r="E35" i="36" s="1"/>
  <c r="F32" i="36" s="1"/>
  <c r="Y20" i="33" l="1"/>
  <c r="AE6" i="26" s="1"/>
  <c r="Z19" i="33"/>
  <c r="AD15" i="33"/>
  <c r="AD54" i="33" s="1"/>
  <c r="AJ16" i="34" s="1"/>
  <c r="AI14" i="34"/>
  <c r="BO18" i="33"/>
  <c r="AG7" i="26"/>
  <c r="AG8" i="26"/>
  <c r="AF4" i="40"/>
  <c r="AO14" i="40"/>
  <c r="AG6" i="40"/>
  <c r="BB27" i="40"/>
  <c r="AJ9" i="40"/>
  <c r="AF5" i="40"/>
  <c r="BI34" i="40"/>
  <c r="AY24" i="40"/>
  <c r="BC28" i="40"/>
  <c r="AU20" i="40"/>
  <c r="AW22" i="40"/>
  <c r="AZ25" i="40"/>
  <c r="BM38" i="40"/>
  <c r="AR17" i="40"/>
  <c r="BA26" i="40"/>
  <c r="AI8" i="40"/>
  <c r="BF31" i="40"/>
  <c r="BJ35" i="40"/>
  <c r="AT19" i="40"/>
  <c r="AQ16" i="40"/>
  <c r="AP15" i="40"/>
  <c r="AN13" i="40"/>
  <c r="AX23" i="40"/>
  <c r="AM12" i="40"/>
  <c r="AS18" i="40"/>
  <c r="BK36" i="40"/>
  <c r="BD29" i="40"/>
  <c r="BG32" i="40"/>
  <c r="AL11" i="40"/>
  <c r="AV21" i="40"/>
  <c r="AK10" i="40"/>
  <c r="BH33" i="40"/>
  <c r="AH7" i="40"/>
  <c r="BL37" i="40"/>
  <c r="BE30" i="40"/>
  <c r="BN39" i="40"/>
  <c r="AE65" i="40"/>
  <c r="AB18" i="33" s="1"/>
  <c r="AE17" i="33"/>
  <c r="AG3" i="40"/>
  <c r="F34" i="36"/>
  <c r="F35" i="36" s="1"/>
  <c r="G32" i="36" s="1"/>
  <c r="K79" i="35"/>
  <c r="K76" i="35"/>
  <c r="K73" i="35"/>
  <c r="K70" i="35"/>
  <c r="K67" i="35"/>
  <c r="K64" i="35"/>
  <c r="K61" i="35"/>
  <c r="K58" i="35"/>
  <c r="K55" i="35"/>
  <c r="K52" i="35"/>
  <c r="K49" i="35"/>
  <c r="K46" i="35"/>
  <c r="K43" i="35"/>
  <c r="K28" i="35"/>
  <c r="K25" i="35"/>
  <c r="K22" i="35"/>
  <c r="K19" i="35"/>
  <c r="K16" i="35"/>
  <c r="K7" i="35"/>
  <c r="A17" i="34"/>
  <c r="A14" i="34"/>
  <c r="Z20" i="33" l="1"/>
  <c r="AF6" i="26" s="1"/>
  <c r="AA19" i="33"/>
  <c r="AA20" i="33" s="1"/>
  <c r="AE15" i="33"/>
  <c r="AE54" i="33" s="1"/>
  <c r="AK16" i="34" s="1"/>
  <c r="AJ14" i="34"/>
  <c r="AH7" i="26"/>
  <c r="AH8" i="26"/>
  <c r="AF17" i="33"/>
  <c r="AH3" i="40"/>
  <c r="AG4" i="40"/>
  <c r="AK9" i="40"/>
  <c r="BA25" i="40"/>
  <c r="BN38" i="40"/>
  <c r="BC27" i="40"/>
  <c r="BD28" i="40"/>
  <c r="AV20" i="40"/>
  <c r="AZ24" i="40"/>
  <c r="AP14" i="40"/>
  <c r="AX22" i="40"/>
  <c r="AG5" i="40"/>
  <c r="BJ34" i="40"/>
  <c r="AH6" i="40"/>
  <c r="AS17" i="40"/>
  <c r="AY23" i="40"/>
  <c r="AJ8" i="40"/>
  <c r="AO13" i="40"/>
  <c r="AU19" i="40"/>
  <c r="AQ15" i="40"/>
  <c r="BK35" i="40"/>
  <c r="BB26" i="40"/>
  <c r="AR16" i="40"/>
  <c r="AT18" i="40"/>
  <c r="AM11" i="40"/>
  <c r="BI33" i="40"/>
  <c r="AL10" i="40"/>
  <c r="BM37" i="40"/>
  <c r="AW21" i="40"/>
  <c r="BL36" i="40"/>
  <c r="BH32" i="40"/>
  <c r="AI7" i="40"/>
  <c r="AN12" i="40"/>
  <c r="BE29" i="40"/>
  <c r="BG31" i="40"/>
  <c r="BF30" i="40"/>
  <c r="AF65" i="40"/>
  <c r="AC18" i="33" s="1"/>
  <c r="G34" i="36"/>
  <c r="G35" i="36" s="1"/>
  <c r="BO19" i="33" l="1"/>
  <c r="AB19" i="33"/>
  <c r="AF15" i="33"/>
  <c r="AF54" i="33" s="1"/>
  <c r="AL16" i="34" s="1"/>
  <c r="AK14" i="34"/>
  <c r="AI8" i="26"/>
  <c r="AI7" i="26"/>
  <c r="AG65" i="40"/>
  <c r="AD18" i="33" s="1"/>
  <c r="AH4" i="40"/>
  <c r="AT17" i="40"/>
  <c r="AQ14" i="40"/>
  <c r="AH5" i="40"/>
  <c r="AW20" i="40"/>
  <c r="AL9" i="40"/>
  <c r="BB25" i="40"/>
  <c r="AY22" i="40"/>
  <c r="BE28" i="40"/>
  <c r="BD27" i="40"/>
  <c r="BK34" i="40"/>
  <c r="BA24" i="40"/>
  <c r="BL35" i="40"/>
  <c r="AM10" i="40"/>
  <c r="AI6" i="40"/>
  <c r="AK8" i="40"/>
  <c r="AP13" i="40"/>
  <c r="AZ23" i="40"/>
  <c r="AV19" i="40"/>
  <c r="AS16" i="40"/>
  <c r="AU18" i="40"/>
  <c r="BC26" i="40"/>
  <c r="BI32" i="40"/>
  <c r="BJ33" i="40"/>
  <c r="BN37" i="40"/>
  <c r="BM36" i="40"/>
  <c r="BF29" i="40"/>
  <c r="AR15" i="40"/>
  <c r="AO12" i="40"/>
  <c r="AJ7" i="40"/>
  <c r="AX21" i="40"/>
  <c r="AN11" i="40"/>
  <c r="BH31" i="40"/>
  <c r="BG30" i="40"/>
  <c r="AG17" i="33"/>
  <c r="AI3" i="40"/>
  <c r="AB20" i="33" l="1"/>
  <c r="AH6" i="26" s="1"/>
  <c r="BO20" i="33"/>
  <c r="AG6" i="26"/>
  <c r="AC19" i="33"/>
  <c r="AG15" i="33"/>
  <c r="AG54" i="33" s="1"/>
  <c r="AM16" i="34" s="1"/>
  <c r="AL14" i="34"/>
  <c r="AJ7" i="26"/>
  <c r="AJ8" i="26"/>
  <c r="AI4" i="40"/>
  <c r="AZ22" i="40"/>
  <c r="BE27" i="40"/>
  <c r="AM9" i="40"/>
  <c r="AU17" i="40"/>
  <c r="AI5" i="40"/>
  <c r="BL34" i="40"/>
  <c r="BC25" i="40"/>
  <c r="AR14" i="40"/>
  <c r="AJ6" i="40"/>
  <c r="AX20" i="40"/>
  <c r="BF28" i="40"/>
  <c r="BB24" i="40"/>
  <c r="BM35" i="40"/>
  <c r="BD26" i="40"/>
  <c r="AQ13" i="40"/>
  <c r="AO11" i="40"/>
  <c r="AW19" i="40"/>
  <c r="AT16" i="40"/>
  <c r="AN10" i="40"/>
  <c r="BA23" i="40"/>
  <c r="AV18" i="40"/>
  <c r="BJ32" i="40"/>
  <c r="AS15" i="40"/>
  <c r="AP12" i="40"/>
  <c r="BN36" i="40"/>
  <c r="BG29" i="40"/>
  <c r="BK33" i="40"/>
  <c r="AK7" i="40"/>
  <c r="AL8" i="40"/>
  <c r="AY21" i="40"/>
  <c r="BI31" i="40"/>
  <c r="BH30" i="40"/>
  <c r="AH17" i="33"/>
  <c r="AJ3" i="40"/>
  <c r="AH65" i="40"/>
  <c r="AE18" i="33" s="1"/>
  <c r="AC20" i="33" l="1"/>
  <c r="AI6" i="26" s="1"/>
  <c r="AD19" i="33"/>
  <c r="AH15" i="33"/>
  <c r="AH54" i="33" s="1"/>
  <c r="AN16" i="34" s="1"/>
  <c r="AM14" i="34"/>
  <c r="AK8" i="26"/>
  <c r="AK7" i="26"/>
  <c r="AJ4" i="40"/>
  <c r="BC24" i="40"/>
  <c r="AN9" i="40"/>
  <c r="AJ5" i="40"/>
  <c r="AS14" i="40"/>
  <c r="AV17" i="40"/>
  <c r="AK6" i="40"/>
  <c r="BA22" i="40"/>
  <c r="BG28" i="40"/>
  <c r="AY20" i="40"/>
  <c r="BF27" i="40"/>
  <c r="BM34" i="40"/>
  <c r="BD25" i="40"/>
  <c r="BB23" i="40"/>
  <c r="AW18" i="40"/>
  <c r="AM8" i="40"/>
  <c r="AR13" i="40"/>
  <c r="BE26" i="40"/>
  <c r="BN35" i="40"/>
  <c r="AU16" i="40"/>
  <c r="AO10" i="40"/>
  <c r="AX19" i="40"/>
  <c r="AT15" i="40"/>
  <c r="AQ12" i="40"/>
  <c r="BL33" i="40"/>
  <c r="AP11" i="40"/>
  <c r="BK32" i="40"/>
  <c r="AL7" i="40"/>
  <c r="BH29" i="40"/>
  <c r="AZ21" i="40"/>
  <c r="BI30" i="40"/>
  <c r="BJ31" i="40"/>
  <c r="AI17" i="33"/>
  <c r="AK3" i="40"/>
  <c r="AI65" i="40"/>
  <c r="AF18" i="33" s="1"/>
  <c r="AD20" i="33" l="1"/>
  <c r="AJ6" i="26" s="1"/>
  <c r="AE19" i="33"/>
  <c r="AI15" i="33"/>
  <c r="AI54" i="33" s="1"/>
  <c r="AO16" i="34" s="1"/>
  <c r="AN14" i="34"/>
  <c r="AL8" i="26"/>
  <c r="AL7" i="26"/>
  <c r="AK4" i="40"/>
  <c r="AT14" i="40"/>
  <c r="BH28" i="40"/>
  <c r="AW17" i="40"/>
  <c r="BD24" i="40"/>
  <c r="BG27" i="40"/>
  <c r="AK5" i="40"/>
  <c r="AZ20" i="40"/>
  <c r="BN34" i="40"/>
  <c r="AO9" i="40"/>
  <c r="BE25" i="40"/>
  <c r="AU15" i="40"/>
  <c r="AR12" i="40"/>
  <c r="AN8" i="40"/>
  <c r="AL6" i="40"/>
  <c r="AX18" i="40"/>
  <c r="AP10" i="40"/>
  <c r="AS13" i="40"/>
  <c r="BF26" i="40"/>
  <c r="AY19" i="40"/>
  <c r="BC23" i="40"/>
  <c r="BM33" i="40"/>
  <c r="AM7" i="40"/>
  <c r="BI29" i="40"/>
  <c r="AQ11" i="40"/>
  <c r="AV16" i="40"/>
  <c r="BA21" i="40"/>
  <c r="BL32" i="40"/>
  <c r="BK31" i="40"/>
  <c r="BB22" i="40"/>
  <c r="BJ30" i="40"/>
  <c r="AJ17" i="33"/>
  <c r="AL3" i="40"/>
  <c r="AJ65" i="40"/>
  <c r="AG18" i="33" s="1"/>
  <c r="AE20" i="33" l="1"/>
  <c r="AK6" i="26" s="1"/>
  <c r="AF19" i="33"/>
  <c r="AJ15" i="33"/>
  <c r="AJ54" i="33" s="1"/>
  <c r="AP16" i="34" s="1"/>
  <c r="AO14" i="34"/>
  <c r="AM7" i="26"/>
  <c r="AM8" i="26"/>
  <c r="AK65" i="40"/>
  <c r="AH18" i="33" s="1"/>
  <c r="AK17" i="33"/>
  <c r="AM3" i="40"/>
  <c r="AL4" i="40"/>
  <c r="AM6" i="40"/>
  <c r="BH27" i="40"/>
  <c r="BF25" i="40"/>
  <c r="BC22" i="40"/>
  <c r="AL5" i="40"/>
  <c r="BI28" i="40"/>
  <c r="BE24" i="40"/>
  <c r="AU14" i="40"/>
  <c r="BA20" i="40"/>
  <c r="AP9" i="40"/>
  <c r="AW16" i="40"/>
  <c r="AV15" i="40"/>
  <c r="AZ19" i="40"/>
  <c r="AO8" i="40"/>
  <c r="AY18" i="40"/>
  <c r="AQ10" i="40"/>
  <c r="AX17" i="40"/>
  <c r="AS12" i="40"/>
  <c r="BG26" i="40"/>
  <c r="BD23" i="40"/>
  <c r="BB21" i="40"/>
  <c r="BM32" i="40"/>
  <c r="AR11" i="40"/>
  <c r="BJ29" i="40"/>
  <c r="AT13" i="40"/>
  <c r="BN33" i="40"/>
  <c r="AN7" i="40"/>
  <c r="BK30" i="40"/>
  <c r="BL31" i="40"/>
  <c r="AF20" i="33" l="1"/>
  <c r="AL6" i="26" s="1"/>
  <c r="AG19" i="33"/>
  <c r="AK15" i="33"/>
  <c r="AK54" i="33" s="1"/>
  <c r="AQ16" i="34" s="1"/>
  <c r="AP14" i="34"/>
  <c r="AN8" i="26"/>
  <c r="AN7" i="26"/>
  <c r="AL65" i="40"/>
  <c r="AI18" i="33" s="1"/>
  <c r="AM4" i="40"/>
  <c r="BB20" i="40"/>
  <c r="BG25" i="40"/>
  <c r="AY17" i="40"/>
  <c r="AV14" i="40"/>
  <c r="BJ28" i="40"/>
  <c r="AM5" i="40"/>
  <c r="BI27" i="40"/>
  <c r="AQ9" i="40"/>
  <c r="BA19" i="40"/>
  <c r="AX16" i="40"/>
  <c r="AP8" i="40"/>
  <c r="AW15" i="40"/>
  <c r="AZ18" i="40"/>
  <c r="AR10" i="40"/>
  <c r="BF24" i="40"/>
  <c r="AN6" i="40"/>
  <c r="BM31" i="40"/>
  <c r="AT12" i="40"/>
  <c r="AU13" i="40"/>
  <c r="BH26" i="40"/>
  <c r="BC21" i="40"/>
  <c r="BE23" i="40"/>
  <c r="AS11" i="40"/>
  <c r="AO7" i="40"/>
  <c r="BK29" i="40"/>
  <c r="BN32" i="40"/>
  <c r="BD22" i="40"/>
  <c r="BL30" i="40"/>
  <c r="AL17" i="33"/>
  <c r="AN3" i="40"/>
  <c r="AG20" i="33" l="1"/>
  <c r="AM6" i="26" s="1"/>
  <c r="AH19" i="33"/>
  <c r="AL15" i="33"/>
  <c r="AL54" i="33" s="1"/>
  <c r="AR16" i="34" s="1"/>
  <c r="AQ14" i="34"/>
  <c r="AO7" i="26"/>
  <c r="AO8" i="26"/>
  <c r="AN4" i="40"/>
  <c r="BE22" i="40"/>
  <c r="AW14" i="40"/>
  <c r="AN5" i="40"/>
  <c r="BG24" i="40"/>
  <c r="BC20" i="40"/>
  <c r="AO6" i="40"/>
  <c r="BH25" i="40"/>
  <c r="AZ17" i="40"/>
  <c r="BJ27" i="40"/>
  <c r="AR9" i="40"/>
  <c r="AQ8" i="40"/>
  <c r="BB19" i="40"/>
  <c r="AY16" i="40"/>
  <c r="BK28" i="40"/>
  <c r="BI26" i="40"/>
  <c r="AX15" i="40"/>
  <c r="AS10" i="40"/>
  <c r="AU12" i="40"/>
  <c r="BL29" i="40"/>
  <c r="BF23" i="40"/>
  <c r="AT11" i="40"/>
  <c r="BD21" i="40"/>
  <c r="AP7" i="40"/>
  <c r="AV13" i="40"/>
  <c r="BA18" i="40"/>
  <c r="BM30" i="40"/>
  <c r="BN31" i="40"/>
  <c r="AM17" i="33"/>
  <c r="AO3" i="40"/>
  <c r="AM65" i="40"/>
  <c r="AJ18" i="33" s="1"/>
  <c r="AH20" i="33" l="1"/>
  <c r="AN6" i="26" s="1"/>
  <c r="AI19" i="33"/>
  <c r="AM15" i="33"/>
  <c r="AR14" i="34"/>
  <c r="AP7" i="26"/>
  <c r="AP8" i="26"/>
  <c r="AO4" i="40"/>
  <c r="AX14" i="40"/>
  <c r="BK27" i="40"/>
  <c r="BL28" i="40"/>
  <c r="BD20" i="40"/>
  <c r="AP6" i="40"/>
  <c r="BH24" i="40"/>
  <c r="AO5" i="40"/>
  <c r="BF22" i="40"/>
  <c r="AS9" i="40"/>
  <c r="BI25" i="40"/>
  <c r="AR8" i="40"/>
  <c r="AW13" i="40"/>
  <c r="BC19" i="40"/>
  <c r="AZ16" i="40"/>
  <c r="AY15" i="40"/>
  <c r="AT10" i="40"/>
  <c r="AV12" i="40"/>
  <c r="BA17" i="40"/>
  <c r="BG23" i="40"/>
  <c r="BM29" i="40"/>
  <c r="BE21" i="40"/>
  <c r="BJ26" i="40"/>
  <c r="AQ7" i="40"/>
  <c r="BB18" i="40"/>
  <c r="AU11" i="40"/>
  <c r="BN30" i="40"/>
  <c r="AP3" i="40"/>
  <c r="AN17" i="33"/>
  <c r="BP16" i="33"/>
  <c r="BP17" i="33" s="1"/>
  <c r="AN65" i="40"/>
  <c r="AK18" i="33" s="1"/>
  <c r="BP15" i="33" l="1"/>
  <c r="AM54" i="33"/>
  <c r="AS16" i="34" s="1"/>
  <c r="F16" i="34" s="1"/>
  <c r="AI20" i="33"/>
  <c r="AO6" i="26" s="1"/>
  <c r="E27" i="35"/>
  <c r="E24" i="35"/>
  <c r="E84" i="35" s="1"/>
  <c r="AJ19" i="33"/>
  <c r="AN15" i="33"/>
  <c r="AN54" i="33" s="1"/>
  <c r="AT16" i="34" s="1"/>
  <c r="AS14" i="34"/>
  <c r="AQ8" i="26"/>
  <c r="AQ7" i="26"/>
  <c r="AQ3" i="40"/>
  <c r="AO17" i="33"/>
  <c r="AP4" i="40"/>
  <c r="AP5" i="40"/>
  <c r="BE20" i="40"/>
  <c r="AY14" i="40"/>
  <c r="AQ6" i="40"/>
  <c r="BL27" i="40"/>
  <c r="BM28" i="40"/>
  <c r="BI24" i="40"/>
  <c r="AT9" i="40"/>
  <c r="BG22" i="40"/>
  <c r="BB17" i="40"/>
  <c r="BK26" i="40"/>
  <c r="AS8" i="40"/>
  <c r="AU10" i="40"/>
  <c r="BJ25" i="40"/>
  <c r="AX13" i="40"/>
  <c r="BH23" i="40"/>
  <c r="BD19" i="40"/>
  <c r="BA16" i="40"/>
  <c r="AZ15" i="40"/>
  <c r="AW12" i="40"/>
  <c r="BN29" i="40"/>
  <c r="BC18" i="40"/>
  <c r="AR7" i="40"/>
  <c r="BF21" i="40"/>
  <c r="AV11" i="40"/>
  <c r="AO65" i="40"/>
  <c r="AL18" i="33" s="1"/>
  <c r="AJ20" i="33" l="1"/>
  <c r="AP6" i="26" s="1"/>
  <c r="AK19" i="33"/>
  <c r="AO15" i="33"/>
  <c r="AO54" i="33" s="1"/>
  <c r="AU16" i="34" s="1"/>
  <c r="AT14" i="34"/>
  <c r="AR8" i="26"/>
  <c r="AR7" i="26"/>
  <c r="AP65" i="40"/>
  <c r="AM18" i="33" s="1"/>
  <c r="AP17" i="33"/>
  <c r="AR3" i="40"/>
  <c r="AQ4" i="40"/>
  <c r="BC17" i="40"/>
  <c r="AQ5" i="40"/>
  <c r="BM27" i="40"/>
  <c r="BJ24" i="40"/>
  <c r="BN28" i="40"/>
  <c r="BF20" i="40"/>
  <c r="AR6" i="40"/>
  <c r="AZ14" i="40"/>
  <c r="AU9" i="40"/>
  <c r="BK25" i="40"/>
  <c r="AY13" i="40"/>
  <c r="AW11" i="40"/>
  <c r="BE19" i="40"/>
  <c r="BL26" i="40"/>
  <c r="BB16" i="40"/>
  <c r="BI23" i="40"/>
  <c r="AX12" i="40"/>
  <c r="BH22" i="40"/>
  <c r="BD18" i="40"/>
  <c r="BA15" i="40"/>
  <c r="AT8" i="40"/>
  <c r="AS7" i="40"/>
  <c r="AV10" i="40"/>
  <c r="BG21" i="40"/>
  <c r="AK20" i="33" l="1"/>
  <c r="AQ6" i="26" s="1"/>
  <c r="AL19" i="33"/>
  <c r="AP15" i="33"/>
  <c r="AP54" i="33" s="1"/>
  <c r="AV16" i="34" s="1"/>
  <c r="AU14" i="34"/>
  <c r="BP18" i="33"/>
  <c r="AS8" i="26"/>
  <c r="AS7" i="26"/>
  <c r="AQ65" i="40"/>
  <c r="AN18" i="33" s="1"/>
  <c r="AR4" i="40"/>
  <c r="AR5" i="40"/>
  <c r="BI22" i="40"/>
  <c r="BD17" i="40"/>
  <c r="BA14" i="40"/>
  <c r="BG20" i="40"/>
  <c r="BN27" i="40"/>
  <c r="BL25" i="40"/>
  <c r="AS6" i="40"/>
  <c r="BK24" i="40"/>
  <c r="AV9" i="40"/>
  <c r="BE18" i="40"/>
  <c r="AU8" i="40"/>
  <c r="AZ13" i="40"/>
  <c r="BM26" i="40"/>
  <c r="BC16" i="40"/>
  <c r="BF19" i="40"/>
  <c r="AX11" i="40"/>
  <c r="AY12" i="40"/>
  <c r="BJ23" i="40"/>
  <c r="BB15" i="40"/>
  <c r="AT7" i="40"/>
  <c r="BH21" i="40"/>
  <c r="AW10" i="40"/>
  <c r="AQ17" i="33"/>
  <c r="AS3" i="40"/>
  <c r="AL20" i="33" l="1"/>
  <c r="AR6" i="26" s="1"/>
  <c r="AM19" i="33"/>
  <c r="AM20" i="33" s="1"/>
  <c r="AQ15" i="33"/>
  <c r="AQ54" i="33" s="1"/>
  <c r="AW16" i="34" s="1"/>
  <c r="AV14" i="34"/>
  <c r="AT8" i="26"/>
  <c r="AT7" i="26"/>
  <c r="AS4" i="40"/>
  <c r="AT6" i="40"/>
  <c r="BE17" i="40"/>
  <c r="BL24" i="40"/>
  <c r="BB14" i="40"/>
  <c r="AS5" i="40"/>
  <c r="BH20" i="40"/>
  <c r="AV8" i="40"/>
  <c r="AZ12" i="40"/>
  <c r="BF18" i="40"/>
  <c r="AX10" i="40"/>
  <c r="BA13" i="40"/>
  <c r="BK23" i="40"/>
  <c r="AY11" i="40"/>
  <c r="BM25" i="40"/>
  <c r="BN26" i="40"/>
  <c r="BD16" i="40"/>
  <c r="AW9" i="40"/>
  <c r="BC15" i="40"/>
  <c r="AU7" i="40"/>
  <c r="BI21" i="40"/>
  <c r="BG19" i="40"/>
  <c r="BJ22" i="40"/>
  <c r="AR17" i="33"/>
  <c r="AT3" i="40"/>
  <c r="AR65" i="40"/>
  <c r="AO18" i="33" s="1"/>
  <c r="BP19" i="33" l="1"/>
  <c r="AN19" i="33"/>
  <c r="AR15" i="33"/>
  <c r="AR54" i="33" s="1"/>
  <c r="AX16" i="34" s="1"/>
  <c r="AW14" i="34"/>
  <c r="AU7" i="26"/>
  <c r="AU8" i="26"/>
  <c r="AT4" i="40"/>
  <c r="AU6" i="40"/>
  <c r="BC14" i="40"/>
  <c r="BF17" i="40"/>
  <c r="BM24" i="40"/>
  <c r="BN25" i="40"/>
  <c r="BH19" i="40"/>
  <c r="AW8" i="40"/>
  <c r="AY10" i="40"/>
  <c r="BK22" i="40"/>
  <c r="BA12" i="40"/>
  <c r="BL23" i="40"/>
  <c r="BG18" i="40"/>
  <c r="BI20" i="40"/>
  <c r="BB13" i="40"/>
  <c r="BE16" i="40"/>
  <c r="BD15" i="40"/>
  <c r="AZ11" i="40"/>
  <c r="AX9" i="40"/>
  <c r="AT5" i="40"/>
  <c r="AV7" i="40"/>
  <c r="BJ21" i="40"/>
  <c r="AS65" i="40"/>
  <c r="AP18" i="33" s="1"/>
  <c r="AS17" i="33"/>
  <c r="AU3" i="40"/>
  <c r="AN20" i="33" l="1"/>
  <c r="AT6" i="26" s="1"/>
  <c r="AS6" i="26"/>
  <c r="BP20" i="33"/>
  <c r="AO19" i="33"/>
  <c r="AS15" i="33"/>
  <c r="AS54" i="33" s="1"/>
  <c r="AY16" i="34" s="1"/>
  <c r="AX14" i="34"/>
  <c r="AV7" i="26"/>
  <c r="AV8" i="26"/>
  <c r="AT17" i="33"/>
  <c r="AV3" i="40"/>
  <c r="AU4" i="40"/>
  <c r="BD14" i="40"/>
  <c r="BJ20" i="40"/>
  <c r="BG17" i="40"/>
  <c r="AV6" i="40"/>
  <c r="AU5" i="40"/>
  <c r="BL22" i="40"/>
  <c r="BN24" i="40"/>
  <c r="AX8" i="40"/>
  <c r="BF16" i="40"/>
  <c r="BE15" i="40"/>
  <c r="BH18" i="40"/>
  <c r="AZ10" i="40"/>
  <c r="AY9" i="40"/>
  <c r="BB12" i="40"/>
  <c r="BA11" i="40"/>
  <c r="BM23" i="40"/>
  <c r="BI19" i="40"/>
  <c r="BK21" i="40"/>
  <c r="BC13" i="40"/>
  <c r="AW7" i="40"/>
  <c r="AT65" i="40"/>
  <c r="AQ18" i="33" s="1"/>
  <c r="AO20" i="33" l="1"/>
  <c r="AU6" i="26" s="1"/>
  <c r="AP19" i="33"/>
  <c r="AT15" i="33"/>
  <c r="AT54" i="33" s="1"/>
  <c r="AZ16" i="34" s="1"/>
  <c r="AY14" i="34"/>
  <c r="AW7" i="26"/>
  <c r="AW8" i="26"/>
  <c r="AU65" i="40"/>
  <c r="AR18" i="33" s="1"/>
  <c r="AV4" i="40"/>
  <c r="BM22" i="40"/>
  <c r="BE14" i="40"/>
  <c r="BK20" i="40"/>
  <c r="BH17" i="40"/>
  <c r="AW6" i="40"/>
  <c r="AV5" i="40"/>
  <c r="BJ19" i="40"/>
  <c r="BG16" i="40"/>
  <c r="BF15" i="40"/>
  <c r="AZ9" i="40"/>
  <c r="BA10" i="40"/>
  <c r="BC12" i="40"/>
  <c r="BB11" i="40"/>
  <c r="BI18" i="40"/>
  <c r="BN23" i="40"/>
  <c r="AY8" i="40"/>
  <c r="BD13" i="40"/>
  <c r="BL21" i="40"/>
  <c r="AX7" i="40"/>
  <c r="AU17" i="33"/>
  <c r="AW3" i="40"/>
  <c r="AP20" i="33" l="1"/>
  <c r="AV6" i="26" s="1"/>
  <c r="AQ19" i="33"/>
  <c r="AU15" i="33"/>
  <c r="AU54" i="33" s="1"/>
  <c r="BA16" i="34" s="1"/>
  <c r="AZ14" i="34"/>
  <c r="AX7" i="26"/>
  <c r="AX8" i="26"/>
  <c r="AW4" i="40"/>
  <c r="BL20" i="40"/>
  <c r="AX6" i="40"/>
  <c r="BF14" i="40"/>
  <c r="AW5" i="40"/>
  <c r="BI17" i="40"/>
  <c r="BA9" i="40"/>
  <c r="BE13" i="40"/>
  <c r="BK19" i="40"/>
  <c r="BH16" i="40"/>
  <c r="BG15" i="40"/>
  <c r="BB10" i="40"/>
  <c r="BD12" i="40"/>
  <c r="BC11" i="40"/>
  <c r="AZ8" i="40"/>
  <c r="BM21" i="40"/>
  <c r="AY7" i="40"/>
  <c r="BJ18" i="40"/>
  <c r="BN22" i="40"/>
  <c r="AV17" i="33"/>
  <c r="AX3" i="40"/>
  <c r="AV65" i="40"/>
  <c r="AS18" i="33" s="1"/>
  <c r="AQ20" i="33" l="1"/>
  <c r="AW6" i="26" s="1"/>
  <c r="AR19" i="33"/>
  <c r="AV15" i="33"/>
  <c r="AV54" i="33" s="1"/>
  <c r="BB16" i="34" s="1"/>
  <c r="BA14" i="34"/>
  <c r="AY8" i="26"/>
  <c r="AY7" i="26"/>
  <c r="AX4" i="40"/>
  <c r="BG14" i="40"/>
  <c r="AX5" i="40"/>
  <c r="BM20" i="40"/>
  <c r="BB9" i="40"/>
  <c r="AY6" i="40"/>
  <c r="BF13" i="40"/>
  <c r="BL19" i="40"/>
  <c r="BI16" i="40"/>
  <c r="BH15" i="40"/>
  <c r="BE12" i="40"/>
  <c r="BD11" i="40"/>
  <c r="BJ17" i="40"/>
  <c r="BA8" i="40"/>
  <c r="BC10" i="40"/>
  <c r="BK18" i="40"/>
  <c r="AZ7" i="40"/>
  <c r="BN21" i="40"/>
  <c r="AW17" i="33"/>
  <c r="AY3" i="40"/>
  <c r="AW65" i="40"/>
  <c r="AT18" i="33" s="1"/>
  <c r="AR20" i="33" l="1"/>
  <c r="AX6" i="26" s="1"/>
  <c r="AS19" i="33"/>
  <c r="AW15" i="33"/>
  <c r="AW54" i="33" s="1"/>
  <c r="BC16" i="34" s="1"/>
  <c r="BB14" i="34"/>
  <c r="AZ8" i="26"/>
  <c r="AZ7" i="26"/>
  <c r="AY4" i="40"/>
  <c r="BN20" i="40"/>
  <c r="AZ6" i="40"/>
  <c r="BH14" i="40"/>
  <c r="BK17" i="40"/>
  <c r="AY5" i="40"/>
  <c r="BG13" i="40"/>
  <c r="BC9" i="40"/>
  <c r="BE11" i="40"/>
  <c r="BM19" i="40"/>
  <c r="BJ16" i="40"/>
  <c r="BF12" i="40"/>
  <c r="BI15" i="40"/>
  <c r="BB8" i="40"/>
  <c r="BL18" i="40"/>
  <c r="BA7" i="40"/>
  <c r="BD10" i="40"/>
  <c r="AX17" i="33"/>
  <c r="AZ3" i="40"/>
  <c r="AX65" i="40"/>
  <c r="AU18" i="33" s="1"/>
  <c r="AS20" i="33" l="1"/>
  <c r="AY6" i="26" s="1"/>
  <c r="AT19" i="33"/>
  <c r="AX15" i="33"/>
  <c r="AX54" i="33" s="1"/>
  <c r="BD16" i="34" s="1"/>
  <c r="BC14" i="34"/>
  <c r="BA8" i="26"/>
  <c r="BA7" i="26"/>
  <c r="AZ4" i="40"/>
  <c r="BL17" i="40"/>
  <c r="BI14" i="40"/>
  <c r="BA6" i="40"/>
  <c r="AZ5" i="40"/>
  <c r="BD9" i="40"/>
  <c r="BC8" i="40"/>
  <c r="BH13" i="40"/>
  <c r="BK16" i="40"/>
  <c r="BE10" i="40"/>
  <c r="BN19" i="40"/>
  <c r="BF11" i="40"/>
  <c r="BG12" i="40"/>
  <c r="BM18" i="40"/>
  <c r="BJ15" i="40"/>
  <c r="BB7" i="40"/>
  <c r="AY17" i="33"/>
  <c r="AZ17" i="33" s="1"/>
  <c r="BA3" i="40"/>
  <c r="AY65" i="40"/>
  <c r="AV18" i="33" s="1"/>
  <c r="AT20" i="33" l="1"/>
  <c r="AZ6" i="26" s="1"/>
  <c r="AU19" i="33"/>
  <c r="AY15" i="33"/>
  <c r="BD14" i="34"/>
  <c r="BB8" i="26"/>
  <c r="BB7" i="26"/>
  <c r="BA4" i="40"/>
  <c r="BB6" i="40"/>
  <c r="BM17" i="40"/>
  <c r="BJ14" i="40"/>
  <c r="BA5" i="40"/>
  <c r="BE9" i="40"/>
  <c r="BD8" i="40"/>
  <c r="BN18" i="40"/>
  <c r="BF10" i="40"/>
  <c r="BI13" i="40"/>
  <c r="BH12" i="40"/>
  <c r="BG11" i="40"/>
  <c r="BL16" i="40"/>
  <c r="BC7" i="40"/>
  <c r="BK15" i="40"/>
  <c r="BB3" i="40"/>
  <c r="BQ16" i="33"/>
  <c r="BQ17" i="33" s="1"/>
  <c r="AZ65" i="40"/>
  <c r="AW18" i="33" s="1"/>
  <c r="BQ15" i="33" l="1"/>
  <c r="AY54" i="33"/>
  <c r="BE16" i="34" s="1"/>
  <c r="G16" i="34" s="1"/>
  <c r="AU20" i="33"/>
  <c r="BA6" i="26" s="1"/>
  <c r="F27" i="35"/>
  <c r="F24" i="35"/>
  <c r="F84" i="35" s="1"/>
  <c r="AV19" i="33"/>
  <c r="AZ15" i="33"/>
  <c r="AZ54" i="33" s="1"/>
  <c r="BF16" i="34" s="1"/>
  <c r="BE14" i="34"/>
  <c r="BC7" i="26"/>
  <c r="BC8" i="26"/>
  <c r="BA17" i="33"/>
  <c r="BC3" i="40"/>
  <c r="BB4" i="40"/>
  <c r="BB5" i="40"/>
  <c r="BC6" i="40"/>
  <c r="BK14" i="40"/>
  <c r="BF9" i="40"/>
  <c r="BN17" i="40"/>
  <c r="BE8" i="40"/>
  <c r="BG10" i="40"/>
  <c r="BI12" i="40"/>
  <c r="BJ13" i="40"/>
  <c r="BH11" i="40"/>
  <c r="BM16" i="40"/>
  <c r="BL15" i="40"/>
  <c r="BD7" i="40"/>
  <c r="BA65" i="40"/>
  <c r="AX18" i="33" s="1"/>
  <c r="AV20" i="33" l="1"/>
  <c r="BB6" i="26" s="1"/>
  <c r="AW19" i="33"/>
  <c r="BA15" i="33"/>
  <c r="BA54" i="33" s="1"/>
  <c r="BG16" i="34" s="1"/>
  <c r="BF14" i="34"/>
  <c r="BD7" i="26"/>
  <c r="BD8" i="26"/>
  <c r="BB65" i="40"/>
  <c r="AY18" i="33" s="1"/>
  <c r="BC4" i="40"/>
  <c r="BL14" i="40"/>
  <c r="BD6" i="40"/>
  <c r="BC5" i="40"/>
  <c r="BG9" i="40"/>
  <c r="BN16" i="40"/>
  <c r="BH10" i="40"/>
  <c r="BJ12" i="40"/>
  <c r="BI11" i="40"/>
  <c r="BK13" i="40"/>
  <c r="BF8" i="40"/>
  <c r="BM15" i="40"/>
  <c r="BE7" i="40"/>
  <c r="BB17" i="33"/>
  <c r="BD3" i="40"/>
  <c r="AW20" i="33" l="1"/>
  <c r="BC6" i="26" s="1"/>
  <c r="AX19" i="33"/>
  <c r="BB15" i="33"/>
  <c r="BB54" i="33" s="1"/>
  <c r="BH16" i="34" s="1"/>
  <c r="BG14" i="34"/>
  <c r="BQ18" i="33"/>
  <c r="BE7" i="26"/>
  <c r="BE8" i="26"/>
  <c r="BC17" i="33"/>
  <c r="BE3" i="40"/>
  <c r="BC65" i="40"/>
  <c r="AZ18" i="33" s="1"/>
  <c r="BD4" i="40"/>
  <c r="BE6" i="40"/>
  <c r="BM14" i="40"/>
  <c r="BH9" i="40"/>
  <c r="BN15" i="40"/>
  <c r="BI10" i="40"/>
  <c r="BK12" i="40"/>
  <c r="BJ11" i="40"/>
  <c r="BD5" i="40"/>
  <c r="BL13" i="40"/>
  <c r="BF7" i="40"/>
  <c r="BG8" i="40"/>
  <c r="AX20" i="33" l="1"/>
  <c r="BD6" i="26" s="1"/>
  <c r="AY19" i="33"/>
  <c r="AY20" i="33" s="1"/>
  <c r="BC15" i="33"/>
  <c r="BC54" i="33" s="1"/>
  <c r="BI16" i="34" s="1"/>
  <c r="BH14" i="34"/>
  <c r="BF7" i="26"/>
  <c r="BF8" i="26"/>
  <c r="BD65" i="40"/>
  <c r="BA18" i="33" s="1"/>
  <c r="BE4" i="40"/>
  <c r="BF6" i="40"/>
  <c r="BE5" i="40"/>
  <c r="BN14" i="40"/>
  <c r="BI9" i="40"/>
  <c r="BM13" i="40"/>
  <c r="BJ10" i="40"/>
  <c r="BL12" i="40"/>
  <c r="BK11" i="40"/>
  <c r="BG7" i="40"/>
  <c r="BH8" i="40"/>
  <c r="BD17" i="33"/>
  <c r="BF3" i="40"/>
  <c r="BQ19" i="33" l="1"/>
  <c r="AZ19" i="33"/>
  <c r="AZ20" i="33" s="1"/>
  <c r="BD15" i="33"/>
  <c r="BD54" i="33" s="1"/>
  <c r="BJ16" i="34" s="1"/>
  <c r="BI14" i="34"/>
  <c r="BG8" i="26"/>
  <c r="BG7" i="26"/>
  <c r="BF4" i="40"/>
  <c r="BG6" i="40"/>
  <c r="BJ9" i="40"/>
  <c r="BF5" i="40"/>
  <c r="BM12" i="40"/>
  <c r="BL11" i="40"/>
  <c r="BN13" i="40"/>
  <c r="BH7" i="40"/>
  <c r="BI8" i="40"/>
  <c r="BK10" i="40"/>
  <c r="BE17" i="33"/>
  <c r="BG3" i="40"/>
  <c r="BE65" i="40"/>
  <c r="BB18" i="33" s="1"/>
  <c r="BF6" i="26" l="1"/>
  <c r="BQ20" i="33"/>
  <c r="BE6" i="26"/>
  <c r="BA19" i="33"/>
  <c r="BE15" i="33"/>
  <c r="BE54" i="33" s="1"/>
  <c r="BK16" i="34" s="1"/>
  <c r="BJ14" i="34"/>
  <c r="BH8" i="26"/>
  <c r="BH7" i="26"/>
  <c r="BF17" i="33"/>
  <c r="BH3" i="40"/>
  <c r="BG4" i="40"/>
  <c r="BH6" i="40"/>
  <c r="BK9" i="40"/>
  <c r="BM11" i="40"/>
  <c r="BN12" i="40"/>
  <c r="BJ8" i="40"/>
  <c r="BG5" i="40"/>
  <c r="BI7" i="40"/>
  <c r="BL10" i="40"/>
  <c r="BF65" i="40"/>
  <c r="BC18" i="33" s="1"/>
  <c r="BA20" i="33" l="1"/>
  <c r="BG6" i="26" s="1"/>
  <c r="BB19" i="33"/>
  <c r="BF15" i="33"/>
  <c r="BF54" i="33" s="1"/>
  <c r="BL16" i="34" s="1"/>
  <c r="BK14" i="34"/>
  <c r="BI8" i="26"/>
  <c r="BI7" i="26"/>
  <c r="BG65" i="40"/>
  <c r="BD18" i="33" s="1"/>
  <c r="BH4" i="40"/>
  <c r="BI6" i="40"/>
  <c r="BL9" i="40"/>
  <c r="BH5" i="40"/>
  <c r="BM10" i="40"/>
  <c r="BN11" i="40"/>
  <c r="BK8" i="40"/>
  <c r="BJ7" i="40"/>
  <c r="BG17" i="33"/>
  <c r="BI3" i="40"/>
  <c r="BB20" i="33" l="1"/>
  <c r="BH6" i="26" s="1"/>
  <c r="BC19" i="33"/>
  <c r="BG15" i="33"/>
  <c r="BG54" i="33" s="1"/>
  <c r="BM16" i="34" s="1"/>
  <c r="BL14" i="34"/>
  <c r="BJ8" i="26"/>
  <c r="BJ7" i="26"/>
  <c r="BI4" i="40"/>
  <c r="BI5" i="40"/>
  <c r="BM9" i="40"/>
  <c r="BJ6" i="40"/>
  <c r="BN10" i="40"/>
  <c r="BL8" i="40"/>
  <c r="BK7" i="40"/>
  <c r="BH17" i="33"/>
  <c r="BJ3" i="40"/>
  <c r="BH65" i="40"/>
  <c r="BE18" i="33" s="1"/>
  <c r="BC20" i="33" l="1"/>
  <c r="BI6" i="26" s="1"/>
  <c r="BD19" i="33"/>
  <c r="BH15" i="33"/>
  <c r="BH54" i="33" s="1"/>
  <c r="BN16" i="34" s="1"/>
  <c r="BM14" i="34"/>
  <c r="BK7" i="26"/>
  <c r="BK8" i="26"/>
  <c r="BI65" i="40"/>
  <c r="BF18" i="33" s="1"/>
  <c r="BJ4" i="40"/>
  <c r="BK6" i="40"/>
  <c r="BN9" i="40"/>
  <c r="BJ5" i="40"/>
  <c r="BM8" i="40"/>
  <c r="BL7" i="40"/>
  <c r="BI17" i="33"/>
  <c r="BK3" i="40"/>
  <c r="BD20" i="33" l="1"/>
  <c r="BJ6" i="26" s="1"/>
  <c r="BE19" i="33"/>
  <c r="BI15" i="33"/>
  <c r="BI54" i="33" s="1"/>
  <c r="BO16" i="34" s="1"/>
  <c r="BN14" i="34"/>
  <c r="BL7" i="26"/>
  <c r="BL8" i="26"/>
  <c r="BJ17" i="33"/>
  <c r="BL3" i="40"/>
  <c r="BK4" i="40"/>
  <c r="BK5" i="40"/>
  <c r="BL6" i="40"/>
  <c r="BN8" i="40"/>
  <c r="BM7" i="40"/>
  <c r="BJ65" i="40"/>
  <c r="BG18" i="33" s="1"/>
  <c r="BE20" i="33" l="1"/>
  <c r="BK6" i="26" s="1"/>
  <c r="BF19" i="33"/>
  <c r="BJ15" i="33"/>
  <c r="BJ54" i="33" s="1"/>
  <c r="BP16" i="34" s="1"/>
  <c r="BO14" i="34"/>
  <c r="BM7" i="26"/>
  <c r="BM8" i="26"/>
  <c r="BK65" i="40"/>
  <c r="BH18" i="33" s="1"/>
  <c r="BL4" i="40"/>
  <c r="BM6" i="40"/>
  <c r="BL5" i="40"/>
  <c r="BN7" i="40"/>
  <c r="BK17" i="33"/>
  <c r="BM3" i="40"/>
  <c r="BF20" i="33" l="1"/>
  <c r="BL6" i="26" s="1"/>
  <c r="BG19" i="33"/>
  <c r="BK15" i="33"/>
  <c r="BP14" i="34"/>
  <c r="BN7" i="26"/>
  <c r="BN8" i="26"/>
  <c r="BN3" i="40"/>
  <c r="BR16" i="33"/>
  <c r="BR17" i="33" s="1"/>
  <c r="BM4" i="40"/>
  <c r="BM5" i="40"/>
  <c r="BN6" i="40"/>
  <c r="BL65" i="40"/>
  <c r="BI18" i="33" s="1"/>
  <c r="BR15" i="33" l="1"/>
  <c r="BK54" i="33"/>
  <c r="BQ16" i="34" s="1"/>
  <c r="H16" i="34" s="1"/>
  <c r="BG20" i="33"/>
  <c r="BM6" i="26" s="1"/>
  <c r="G27" i="35"/>
  <c r="G24" i="35"/>
  <c r="G84" i="35" s="1"/>
  <c r="BH19" i="33"/>
  <c r="BQ14" i="34"/>
  <c r="E5" i="40" a="1"/>
  <c r="BO8" i="26"/>
  <c r="BO7" i="26"/>
  <c r="BM65" i="40"/>
  <c r="BJ18" i="33" s="1"/>
  <c r="BN4" i="40"/>
  <c r="BN5" i="40"/>
  <c r="BH20" i="33" l="1"/>
  <c r="BN6" i="26" s="1"/>
  <c r="BI19" i="33"/>
  <c r="E6" i="40"/>
  <c r="E10" i="40"/>
  <c r="E22" i="40"/>
  <c r="E7" i="40"/>
  <c r="E27" i="40"/>
  <c r="E32" i="40"/>
  <c r="E13" i="40"/>
  <c r="E26" i="40"/>
  <c r="E58" i="40"/>
  <c r="E38" i="40"/>
  <c r="E53" i="40"/>
  <c r="E40" i="40"/>
  <c r="E51" i="40"/>
  <c r="E5" i="40"/>
  <c r="E50" i="40"/>
  <c r="E15" i="40"/>
  <c r="E8" i="40"/>
  <c r="E29" i="40"/>
  <c r="E16" i="40"/>
  <c r="E55" i="40"/>
  <c r="E20" i="40"/>
  <c r="E39" i="40"/>
  <c r="E14" i="40"/>
  <c r="E45" i="40"/>
  <c r="E43" i="40"/>
  <c r="E33" i="40"/>
  <c r="E49" i="40"/>
  <c r="E12" i="40"/>
  <c r="E28" i="40"/>
  <c r="E48" i="40"/>
  <c r="E64" i="40"/>
  <c r="E21" i="40"/>
  <c r="E60" i="40"/>
  <c r="E57" i="40"/>
  <c r="E19" i="40"/>
  <c r="E35" i="40"/>
  <c r="E36" i="40"/>
  <c r="E17" i="40"/>
  <c r="E11" i="40"/>
  <c r="E47" i="40"/>
  <c r="E52" i="40"/>
  <c r="E62" i="40"/>
  <c r="E42" i="40"/>
  <c r="E41" i="40"/>
  <c r="E44" i="40"/>
  <c r="E25" i="40"/>
  <c r="E34" i="40"/>
  <c r="E46" i="40"/>
  <c r="E23" i="40"/>
  <c r="E30" i="40"/>
  <c r="E24" i="40"/>
  <c r="E31" i="40"/>
  <c r="E63" i="40"/>
  <c r="E61" i="40"/>
  <c r="E59" i="40"/>
  <c r="E9" i="40"/>
  <c r="E56" i="40"/>
  <c r="E54" i="40"/>
  <c r="E18" i="40"/>
  <c r="E37" i="40"/>
  <c r="BP8" i="26"/>
  <c r="BP7" i="26"/>
  <c r="BN65" i="40"/>
  <c r="BK18" i="33" s="1"/>
  <c r="BI20" i="33" l="1"/>
  <c r="BO6" i="26" s="1"/>
  <c r="BJ19" i="33"/>
  <c r="BR18" i="33"/>
  <c r="BQ8" i="26"/>
  <c r="BQ7" i="26"/>
  <c r="BJ20" i="33" l="1"/>
  <c r="BP6" i="26" s="1"/>
  <c r="BK19" i="33"/>
  <c r="BK20" i="33" s="1"/>
  <c r="C80" i="35"/>
  <c r="D79" i="35"/>
  <c r="D80" i="35" s="1"/>
  <c r="C77" i="35"/>
  <c r="D76" i="35"/>
  <c r="D77" i="35" s="1"/>
  <c r="C74" i="35"/>
  <c r="D74" i="35"/>
  <c r="C71" i="35"/>
  <c r="D71" i="35"/>
  <c r="C68" i="35"/>
  <c r="D67" i="35"/>
  <c r="D68" i="35" s="1"/>
  <c r="C65" i="35"/>
  <c r="D64" i="35"/>
  <c r="D65" i="35" s="1"/>
  <c r="C62" i="35"/>
  <c r="D61" i="35"/>
  <c r="D62" i="35" s="1"/>
  <c r="BR19" i="33" l="1"/>
  <c r="E79" i="35"/>
  <c r="F79" i="35" s="1"/>
  <c r="F80" i="35" s="1"/>
  <c r="E76" i="35"/>
  <c r="E77" i="35" s="1"/>
  <c r="E73" i="35"/>
  <c r="F73" i="35" s="1"/>
  <c r="F74" i="35" s="1"/>
  <c r="E70" i="35"/>
  <c r="E71" i="35" s="1"/>
  <c r="E67" i="35"/>
  <c r="F67" i="35" s="1"/>
  <c r="F68" i="35" s="1"/>
  <c r="E64" i="35"/>
  <c r="E65" i="35" s="1"/>
  <c r="E61" i="35"/>
  <c r="A3" i="38"/>
  <c r="D6" i="38"/>
  <c r="E6" i="38" s="1"/>
  <c r="F6" i="38" s="1"/>
  <c r="G6" i="38" s="1"/>
  <c r="BQ6" i="26" l="1"/>
  <c r="BR20" i="33"/>
  <c r="E80" i="35"/>
  <c r="G73" i="35"/>
  <c r="G74" i="35" s="1"/>
  <c r="G79" i="35"/>
  <c r="G80" i="35" s="1"/>
  <c r="F76" i="35"/>
  <c r="F77" i="35" s="1"/>
  <c r="F70" i="35"/>
  <c r="F71" i="35" s="1"/>
  <c r="E74" i="35"/>
  <c r="E68" i="35"/>
  <c r="F64" i="35"/>
  <c r="F65" i="35" s="1"/>
  <c r="G67" i="35"/>
  <c r="G68" i="35" s="1"/>
  <c r="E62" i="35"/>
  <c r="F61" i="35"/>
  <c r="C2" i="36"/>
  <c r="C28" i="36"/>
  <c r="C29" i="36" s="1"/>
  <c r="D26" i="36" s="1"/>
  <c r="D31" i="35"/>
  <c r="G76" i="35" l="1"/>
  <c r="G77" i="35" s="1"/>
  <c r="G70" i="35"/>
  <c r="G71" i="35" s="1"/>
  <c r="G64" i="35"/>
  <c r="G65" i="35" s="1"/>
  <c r="F62" i="35"/>
  <c r="G61" i="35"/>
  <c r="G62" i="35" s="1"/>
  <c r="D28" i="36"/>
  <c r="D29" i="36" s="1"/>
  <c r="E26" i="36" s="1"/>
  <c r="D32" i="35"/>
  <c r="C32" i="35"/>
  <c r="E31" i="35"/>
  <c r="E28" i="36" l="1"/>
  <c r="E29" i="36" s="1"/>
  <c r="F26" i="36" s="1"/>
  <c r="E32" i="35"/>
  <c r="F31" i="35"/>
  <c r="A11" i="34"/>
  <c r="C22" i="36"/>
  <c r="C20" i="35"/>
  <c r="C29" i="35"/>
  <c r="D29" i="35"/>
  <c r="C23" i="35"/>
  <c r="D22" i="35"/>
  <c r="E22" i="35" s="1"/>
  <c r="F22" i="35" s="1"/>
  <c r="C59" i="35"/>
  <c r="D58" i="35"/>
  <c r="D55" i="35"/>
  <c r="C56" i="35"/>
  <c r="C53" i="35"/>
  <c r="D52" i="35"/>
  <c r="D53" i="35" s="1"/>
  <c r="C50" i="35"/>
  <c r="D49" i="35"/>
  <c r="C47" i="35"/>
  <c r="D46" i="35"/>
  <c r="E46" i="35" s="1"/>
  <c r="C44" i="35"/>
  <c r="D43" i="35"/>
  <c r="D44" i="35" s="1"/>
  <c r="C41" i="35"/>
  <c r="D40" i="35"/>
  <c r="D41" i="35" s="1"/>
  <c r="C38" i="35"/>
  <c r="D37" i="35"/>
  <c r="D38" i="35" s="1"/>
  <c r="C35" i="35"/>
  <c r="D34" i="35"/>
  <c r="C26" i="35"/>
  <c r="D25" i="35"/>
  <c r="D26" i="35" s="1"/>
  <c r="D19" i="35"/>
  <c r="D20" i="35" s="1"/>
  <c r="C17" i="35"/>
  <c r="D16" i="35"/>
  <c r="C8" i="35"/>
  <c r="D7" i="35"/>
  <c r="D8" i="35" s="1"/>
  <c r="D2" i="35"/>
  <c r="C82" i="35" l="1"/>
  <c r="J13" i="25" s="1"/>
  <c r="C23" i="36"/>
  <c r="E2" i="35"/>
  <c r="D2" i="36"/>
  <c r="F28" i="36"/>
  <c r="F29" i="36" s="1"/>
  <c r="G26" i="36" s="1"/>
  <c r="F32" i="35"/>
  <c r="G31" i="35"/>
  <c r="G32" i="35" s="1"/>
  <c r="E28" i="35"/>
  <c r="E29" i="35" s="1"/>
  <c r="E40" i="35"/>
  <c r="F40" i="35" s="1"/>
  <c r="F41" i="35" s="1"/>
  <c r="D56" i="35"/>
  <c r="E55" i="35"/>
  <c r="E56" i="35" s="1"/>
  <c r="D23" i="35"/>
  <c r="E85" i="35"/>
  <c r="F23" i="35"/>
  <c r="G22" i="35"/>
  <c r="G23" i="35" s="1"/>
  <c r="E23" i="35"/>
  <c r="E7" i="35"/>
  <c r="E8" i="35" s="1"/>
  <c r="E25" i="35"/>
  <c r="F25" i="35" s="1"/>
  <c r="F26" i="35" s="1"/>
  <c r="D47" i="35"/>
  <c r="F85" i="35"/>
  <c r="D35" i="35"/>
  <c r="E34" i="35"/>
  <c r="G85" i="35"/>
  <c r="D59" i="35"/>
  <c r="E58" i="35"/>
  <c r="D17" i="35"/>
  <c r="E16" i="35"/>
  <c r="E47" i="35"/>
  <c r="F46" i="35"/>
  <c r="D50" i="35"/>
  <c r="E49" i="35"/>
  <c r="E52" i="35"/>
  <c r="C85" i="35"/>
  <c r="E19" i="35"/>
  <c r="F19" i="35" s="1"/>
  <c r="E37" i="35"/>
  <c r="E43" i="35"/>
  <c r="D82" i="35" l="1"/>
  <c r="BF18" i="34"/>
  <c r="AT18" i="34"/>
  <c r="AH18" i="34"/>
  <c r="V18" i="34"/>
  <c r="J18" i="34"/>
  <c r="BQ18" i="34"/>
  <c r="BK18" i="34"/>
  <c r="AW18" i="34"/>
  <c r="AX18" i="34"/>
  <c r="BO18" i="34"/>
  <c r="AL18" i="34"/>
  <c r="BC18" i="34"/>
  <c r="Q18" i="34"/>
  <c r="AG18" i="34"/>
  <c r="AB18" i="34"/>
  <c r="BN18" i="34"/>
  <c r="K18" i="34"/>
  <c r="L18" i="34"/>
  <c r="BB18" i="34"/>
  <c r="P18" i="34"/>
  <c r="AS18" i="34"/>
  <c r="AC18" i="34"/>
  <c r="Z18" i="34"/>
  <c r="S18" i="34"/>
  <c r="AJ18" i="34"/>
  <c r="BJ18" i="34"/>
  <c r="X18" i="34"/>
  <c r="U18" i="34"/>
  <c r="BI18" i="34"/>
  <c r="AZ18" i="34"/>
  <c r="AA18" i="34"/>
  <c r="M18" i="34"/>
  <c r="T18" i="34"/>
  <c r="AF18" i="34"/>
  <c r="BE18" i="34"/>
  <c r="AE18" i="34"/>
  <c r="BP18" i="34"/>
  <c r="AI18" i="34"/>
  <c r="AK18" i="34"/>
  <c r="AR18" i="34"/>
  <c r="AN18" i="34"/>
  <c r="W18" i="34"/>
  <c r="AO18" i="34"/>
  <c r="AQ18" i="34"/>
  <c r="BA18" i="34"/>
  <c r="O18" i="34"/>
  <c r="AV18" i="34"/>
  <c r="BM18" i="34"/>
  <c r="R18" i="34"/>
  <c r="AY18" i="34"/>
  <c r="N18" i="34"/>
  <c r="AM18" i="34"/>
  <c r="BD18" i="34"/>
  <c r="BH18" i="34"/>
  <c r="Y18" i="34"/>
  <c r="AP18" i="34"/>
  <c r="BG18" i="34"/>
  <c r="AD18" i="34"/>
  <c r="AU18" i="34"/>
  <c r="BL18" i="34"/>
  <c r="D20" i="36"/>
  <c r="C11" i="29"/>
  <c r="G40" i="35"/>
  <c r="G41" i="35" s="1"/>
  <c r="F2" i="35"/>
  <c r="E2" i="36"/>
  <c r="F23" i="31"/>
  <c r="F13" i="2" s="1"/>
  <c r="E23" i="31"/>
  <c r="E13" i="2" s="1"/>
  <c r="G23" i="31"/>
  <c r="G13" i="2" s="1"/>
  <c r="G28" i="36"/>
  <c r="G29" i="36" s="1"/>
  <c r="F55" i="35"/>
  <c r="F56" i="35" s="1"/>
  <c r="C16" i="36"/>
  <c r="C8" i="36" s="1"/>
  <c r="F28" i="35"/>
  <c r="F29" i="35" s="1"/>
  <c r="E26" i="35"/>
  <c r="E41" i="35"/>
  <c r="G25" i="35"/>
  <c r="G26" i="35" s="1"/>
  <c r="F7" i="35"/>
  <c r="F8" i="35" s="1"/>
  <c r="E35" i="35"/>
  <c r="F34" i="35"/>
  <c r="E44" i="35"/>
  <c r="F43" i="35"/>
  <c r="E53" i="35"/>
  <c r="F52" i="35"/>
  <c r="D85" i="35"/>
  <c r="E59" i="35"/>
  <c r="F58" i="35"/>
  <c r="E17" i="35"/>
  <c r="F16" i="35"/>
  <c r="E38" i="35"/>
  <c r="F37" i="35"/>
  <c r="F47" i="35"/>
  <c r="G46" i="35"/>
  <c r="G47" i="35" s="1"/>
  <c r="E20" i="35"/>
  <c r="E50" i="35"/>
  <c r="F49" i="35"/>
  <c r="E82" i="35" l="1"/>
  <c r="D22" i="36"/>
  <c r="D11" i="29"/>
  <c r="G55" i="35"/>
  <c r="G56" i="35" s="1"/>
  <c r="G2" i="35"/>
  <c r="G2" i="36" s="1"/>
  <c r="F2" i="36"/>
  <c r="D23" i="31"/>
  <c r="D13" i="2" s="1"/>
  <c r="G28" i="35"/>
  <c r="G29" i="35" s="1"/>
  <c r="C17" i="36"/>
  <c r="C9" i="36" s="1"/>
  <c r="C23" i="31"/>
  <c r="C13" i="2" s="1"/>
  <c r="C11" i="2"/>
  <c r="C17" i="29"/>
  <c r="G7" i="35"/>
  <c r="G8" i="35" s="1"/>
  <c r="F38" i="35"/>
  <c r="G37" i="35"/>
  <c r="G38" i="35" s="1"/>
  <c r="F44" i="35"/>
  <c r="G43" i="35"/>
  <c r="G44" i="35" s="1"/>
  <c r="F17" i="35"/>
  <c r="G16" i="35"/>
  <c r="G17" i="35" s="1"/>
  <c r="F59" i="35"/>
  <c r="G58" i="35"/>
  <c r="G59" i="35" s="1"/>
  <c r="G52" i="35"/>
  <c r="G53" i="35" s="1"/>
  <c r="F53" i="35"/>
  <c r="G34" i="35"/>
  <c r="G35" i="35" s="1"/>
  <c r="F35" i="35"/>
  <c r="G19" i="35"/>
  <c r="G20" i="35" s="1"/>
  <c r="F20" i="35"/>
  <c r="F50" i="35"/>
  <c r="G49" i="35"/>
  <c r="G50" i="35" s="1"/>
  <c r="F82" i="35" l="1"/>
  <c r="G82" i="35"/>
  <c r="D23" i="36"/>
  <c r="D14" i="36"/>
  <c r="D6" i="36" s="1"/>
  <c r="C28" i="30"/>
  <c r="E11" i="29"/>
  <c r="D16" i="36" l="1"/>
  <c r="D8" i="36" s="1"/>
  <c r="E20" i="36"/>
  <c r="F11" i="29"/>
  <c r="G11" i="29"/>
  <c r="D11" i="2" l="1"/>
  <c r="D17" i="36"/>
  <c r="D9" i="36" s="1"/>
  <c r="E22" i="36"/>
  <c r="D17" i="29" l="1"/>
  <c r="D28" i="30"/>
  <c r="E14" i="36"/>
  <c r="E6" i="36" s="1"/>
  <c r="E23" i="36"/>
  <c r="E16" i="36" l="1"/>
  <c r="E8" i="36" s="1"/>
  <c r="F20" i="36"/>
  <c r="E17" i="36" l="1"/>
  <c r="F22" i="36"/>
  <c r="E17" i="29"/>
  <c r="E11" i="2"/>
  <c r="E43" i="33"/>
  <c r="K11" i="34" s="1"/>
  <c r="E45" i="33"/>
  <c r="K12" i="34" s="1"/>
  <c r="E47" i="33"/>
  <c r="K13" i="34" s="1"/>
  <c r="J23" i="34"/>
  <c r="J24" i="34"/>
  <c r="E64" i="33"/>
  <c r="K23" i="34" s="1"/>
  <c r="E66" i="33"/>
  <c r="K24" i="34" s="1"/>
  <c r="K2" i="26"/>
  <c r="K2" i="34" s="1"/>
  <c r="J2" i="34"/>
  <c r="E2" i="26"/>
  <c r="F2" i="26" s="1"/>
  <c r="G2" i="26" s="1"/>
  <c r="H2" i="26" s="1"/>
  <c r="E2" i="33"/>
  <c r="F2" i="33" s="1"/>
  <c r="G2" i="33" s="1"/>
  <c r="H2" i="33" s="1"/>
  <c r="I2" i="33" s="1"/>
  <c r="J2" i="33" s="1"/>
  <c r="K2" i="33" s="1"/>
  <c r="L2" i="33" s="1"/>
  <c r="M2" i="33" s="1"/>
  <c r="N2" i="33" s="1"/>
  <c r="O2" i="33" s="1"/>
  <c r="P2" i="33" s="1"/>
  <c r="Q2" i="33" s="1"/>
  <c r="R2" i="33" s="1"/>
  <c r="S2" i="33" s="1"/>
  <c r="T2" i="33" s="1"/>
  <c r="U2" i="33" s="1"/>
  <c r="V2" i="33" s="1"/>
  <c r="W2" i="33" s="1"/>
  <c r="X2" i="33" s="1"/>
  <c r="Y2" i="33" s="1"/>
  <c r="Z2" i="33" s="1"/>
  <c r="AA2" i="33" s="1"/>
  <c r="AB2" i="33" s="1"/>
  <c r="AC2" i="33" s="1"/>
  <c r="AD2" i="33" s="1"/>
  <c r="AE2" i="33" s="1"/>
  <c r="AF2" i="33" s="1"/>
  <c r="AG2" i="33" s="1"/>
  <c r="AH2" i="33" s="1"/>
  <c r="AI2" i="33" s="1"/>
  <c r="AJ2" i="33" s="1"/>
  <c r="AK2" i="33" s="1"/>
  <c r="AL2" i="33" s="1"/>
  <c r="AM2" i="33" s="1"/>
  <c r="AN2" i="33" s="1"/>
  <c r="AO2" i="33" s="1"/>
  <c r="AP2" i="33" s="1"/>
  <c r="AQ2" i="33" s="1"/>
  <c r="AR2" i="33" s="1"/>
  <c r="AS2" i="33" s="1"/>
  <c r="AT2" i="33" s="1"/>
  <c r="AU2" i="33" s="1"/>
  <c r="AV2" i="33" s="1"/>
  <c r="AW2" i="33" s="1"/>
  <c r="AX2" i="33" s="1"/>
  <c r="AY2" i="33" s="1"/>
  <c r="AZ2" i="33" s="1"/>
  <c r="BA2" i="33" s="1"/>
  <c r="BB2" i="33" s="1"/>
  <c r="BC2" i="33" s="1"/>
  <c r="BD2" i="33" s="1"/>
  <c r="BE2" i="33" s="1"/>
  <c r="BF2" i="33" s="1"/>
  <c r="BG2" i="33" s="1"/>
  <c r="BH2" i="33" s="1"/>
  <c r="BI2" i="33" s="1"/>
  <c r="BJ2" i="33" s="1"/>
  <c r="BK2" i="33" s="1"/>
  <c r="C9" i="25"/>
  <c r="D9" i="25" s="1"/>
  <c r="E9" i="25" s="1"/>
  <c r="F9" i="25" s="1"/>
  <c r="A8" i="2"/>
  <c r="D16" i="2"/>
  <c r="E16" i="2" s="1"/>
  <c r="F16" i="2" s="1"/>
  <c r="G16" i="2" s="1"/>
  <c r="E2" i="34"/>
  <c r="F2" i="34" s="1"/>
  <c r="G2" i="34" s="1"/>
  <c r="H2" i="34" s="1"/>
  <c r="G10" i="31"/>
  <c r="G8" i="31"/>
  <c r="G16" i="31"/>
  <c r="G24" i="31"/>
  <c r="G32" i="31"/>
  <c r="F10" i="31"/>
  <c r="F8" i="31"/>
  <c r="F16" i="31"/>
  <c r="F24" i="31"/>
  <c r="F32" i="31"/>
  <c r="E10" i="31"/>
  <c r="E8" i="31"/>
  <c r="E16" i="31"/>
  <c r="E24" i="31"/>
  <c r="E32" i="31"/>
  <c r="D10" i="31"/>
  <c r="D8" i="31"/>
  <c r="D16" i="31"/>
  <c r="D24" i="31"/>
  <c r="D32" i="31"/>
  <c r="C10" i="31"/>
  <c r="C8" i="31"/>
  <c r="C16" i="31"/>
  <c r="C24" i="31"/>
  <c r="C29" i="31"/>
  <c r="C30" i="31"/>
  <c r="C2" i="25"/>
  <c r="D2" i="25" s="1"/>
  <c r="E2" i="25" s="1"/>
  <c r="F2" i="25" s="1"/>
  <c r="M22" i="2"/>
  <c r="N22" i="2" s="1"/>
  <c r="O22" i="2" s="1"/>
  <c r="P22" i="2" s="1"/>
  <c r="Q22" i="2" s="1"/>
  <c r="R22" i="2" s="1"/>
  <c r="S22" i="2" s="1"/>
  <c r="T22" i="2" s="1"/>
  <c r="K24" i="2"/>
  <c r="K25" i="2" s="1"/>
  <c r="K26" i="2" s="1"/>
  <c r="K27" i="2" s="1"/>
  <c r="K28" i="2" s="1"/>
  <c r="K29" i="2" s="1"/>
  <c r="K30" i="2" s="1"/>
  <c r="K31" i="2" s="1"/>
  <c r="C3" i="2"/>
  <c r="D5" i="2"/>
  <c r="E5" i="2" s="1"/>
  <c r="F5" i="2" s="1"/>
  <c r="G5" i="2" s="1"/>
  <c r="C2" i="31"/>
  <c r="C2" i="30"/>
  <c r="G13" i="30"/>
  <c r="F13" i="30"/>
  <c r="E13" i="30"/>
  <c r="D13" i="30"/>
  <c r="C13" i="30"/>
  <c r="D2" i="29"/>
  <c r="D2" i="30" s="1"/>
  <c r="E6" i="3"/>
  <c r="F6" i="3" s="1"/>
  <c r="C6" i="3"/>
  <c r="C4" i="25"/>
  <c r="D4" i="25" s="1"/>
  <c r="E4" i="25" s="1"/>
  <c r="F4" i="25" s="1"/>
  <c r="E9" i="36" l="1"/>
  <c r="E28" i="30" s="1"/>
  <c r="F14" i="36"/>
  <c r="F6" i="36" s="1"/>
  <c r="C32" i="31"/>
  <c r="E2" i="29"/>
  <c r="E2" i="30" s="1"/>
  <c r="F23" i="36"/>
  <c r="J25" i="34"/>
  <c r="L2" i="26"/>
  <c r="L2" i="34" s="1"/>
  <c r="D2" i="31"/>
  <c r="D28" i="3"/>
  <c r="D17" i="3" s="1"/>
  <c r="F43" i="33"/>
  <c r="L11" i="34" s="1"/>
  <c r="F66" i="33"/>
  <c r="G66" i="33" s="1"/>
  <c r="F45" i="33"/>
  <c r="L12" i="34" s="1"/>
  <c r="F64" i="33"/>
  <c r="G64" i="33" s="1"/>
  <c r="H64" i="33" s="1"/>
  <c r="N23" i="34" s="1"/>
  <c r="C26" i="31"/>
  <c r="K25" i="34"/>
  <c r="F47" i="33"/>
  <c r="L13" i="34" s="1"/>
  <c r="D18" i="3" l="1"/>
  <c r="D19" i="3" s="1"/>
  <c r="E7" i="3" s="1"/>
  <c r="F7" i="3" s="1"/>
  <c r="F8" i="3" s="1"/>
  <c r="F10" i="3" s="1"/>
  <c r="F2" i="29"/>
  <c r="E2" i="31"/>
  <c r="F16" i="36"/>
  <c r="G45" i="33"/>
  <c r="M12" i="34" s="1"/>
  <c r="G20" i="36"/>
  <c r="M2" i="26"/>
  <c r="N2" i="26" s="1"/>
  <c r="G2" i="29"/>
  <c r="F2" i="31"/>
  <c r="F2" i="30"/>
  <c r="L24" i="34"/>
  <c r="G43" i="33"/>
  <c r="M11" i="34" s="1"/>
  <c r="M23" i="34"/>
  <c r="D26" i="31"/>
  <c r="L23" i="34"/>
  <c r="I64" i="33"/>
  <c r="O23" i="34" s="1"/>
  <c r="E26" i="31"/>
  <c r="H66" i="33"/>
  <c r="M24" i="34"/>
  <c r="G47" i="33"/>
  <c r="M13" i="34" s="1"/>
  <c r="C9" i="31"/>
  <c r="A21" i="38" l="1"/>
  <c r="A15" i="2"/>
  <c r="E17" i="2" s="1"/>
  <c r="F17" i="36"/>
  <c r="F9" i="36" s="1"/>
  <c r="F8" i="36"/>
  <c r="F11" i="2" s="1"/>
  <c r="F28" i="30"/>
  <c r="G14" i="36"/>
  <c r="G6" i="36" s="1"/>
  <c r="H45" i="33"/>
  <c r="N12" i="34" s="1"/>
  <c r="G22" i="36"/>
  <c r="M2" i="34"/>
  <c r="G2" i="31"/>
  <c r="G2" i="30"/>
  <c r="L25" i="34"/>
  <c r="H43" i="33"/>
  <c r="N11" i="34" s="1"/>
  <c r="N2" i="34"/>
  <c r="O2" i="26"/>
  <c r="M25" i="34"/>
  <c r="J64" i="33"/>
  <c r="K64" i="33" s="1"/>
  <c r="G26" i="31"/>
  <c r="F26" i="31"/>
  <c r="H47" i="33"/>
  <c r="N13" i="34" s="1"/>
  <c r="C31" i="30"/>
  <c r="I66" i="33"/>
  <c r="N24" i="34"/>
  <c r="F17" i="29" l="1"/>
  <c r="D17" i="2"/>
  <c r="F17" i="2"/>
  <c r="C17" i="2"/>
  <c r="G17" i="2"/>
  <c r="G16" i="36"/>
  <c r="G8" i="36" s="1"/>
  <c r="G17" i="36"/>
  <c r="G17" i="29"/>
  <c r="I45" i="33"/>
  <c r="O12" i="34" s="1"/>
  <c r="G23" i="36"/>
  <c r="I43" i="33"/>
  <c r="O11" i="34" s="1"/>
  <c r="P2" i="26"/>
  <c r="O2" i="34"/>
  <c r="P23" i="34"/>
  <c r="I47" i="33"/>
  <c r="O13" i="34" s="1"/>
  <c r="Q23" i="34"/>
  <c r="L64" i="33"/>
  <c r="N25" i="34"/>
  <c r="J66" i="33"/>
  <c r="O24" i="34"/>
  <c r="O25" i="34" s="1"/>
  <c r="G9" i="36" l="1"/>
  <c r="G28" i="30" s="1"/>
  <c r="J45" i="33"/>
  <c r="P12" i="34" s="1"/>
  <c r="G11" i="2"/>
  <c r="J43" i="33"/>
  <c r="P11" i="34" s="1"/>
  <c r="P2" i="34"/>
  <c r="Q2" i="26"/>
  <c r="D31" i="30"/>
  <c r="J47" i="33"/>
  <c r="P13" i="34" s="1"/>
  <c r="R23" i="34"/>
  <c r="M64" i="33"/>
  <c r="K45" i="33"/>
  <c r="Q12" i="34" s="1"/>
  <c r="P24" i="34"/>
  <c r="K66" i="33"/>
  <c r="D9" i="31"/>
  <c r="K43" i="33" l="1"/>
  <c r="Q11" i="34" s="1"/>
  <c r="R2" i="26"/>
  <c r="Q2" i="34"/>
  <c r="L45" i="33"/>
  <c r="R12" i="34" s="1"/>
  <c r="S23" i="34"/>
  <c r="N64" i="33"/>
  <c r="K47" i="33"/>
  <c r="Q13" i="34" s="1"/>
  <c r="L66" i="33"/>
  <c r="Q24" i="34"/>
  <c r="Q25" i="34" s="1"/>
  <c r="P25" i="34"/>
  <c r="L43" i="33" l="1"/>
  <c r="R11" i="34" s="1"/>
  <c r="R2" i="34"/>
  <c r="S2" i="26"/>
  <c r="M66" i="33"/>
  <c r="R24" i="34"/>
  <c r="R25" i="34" s="1"/>
  <c r="L47" i="33"/>
  <c r="R13" i="34" s="1"/>
  <c r="E31" i="30"/>
  <c r="M45" i="33"/>
  <c r="S12" i="34" s="1"/>
  <c r="E9" i="31"/>
  <c r="T23" i="34"/>
  <c r="O64" i="33"/>
  <c r="M43" i="33" l="1"/>
  <c r="S11" i="34" s="1"/>
  <c r="T2" i="26"/>
  <c r="S2" i="34"/>
  <c r="U23" i="34"/>
  <c r="D23" i="34" s="1"/>
  <c r="P64" i="33"/>
  <c r="M47" i="33"/>
  <c r="S13" i="34" s="1"/>
  <c r="N45" i="33"/>
  <c r="T12" i="34" s="1"/>
  <c r="N66" i="33"/>
  <c r="S24" i="34"/>
  <c r="S25" i="34" s="1"/>
  <c r="D14" i="34"/>
  <c r="N43" i="33" l="1"/>
  <c r="T11" i="34" s="1"/>
  <c r="T2" i="34"/>
  <c r="U2" i="26"/>
  <c r="F31" i="30"/>
  <c r="O45" i="33"/>
  <c r="F9" i="31"/>
  <c r="N47" i="33"/>
  <c r="T13" i="34" s="1"/>
  <c r="T24" i="34"/>
  <c r="T25" i="34" s="1"/>
  <c r="O66" i="33"/>
  <c r="V23" i="34"/>
  <c r="Q64" i="33"/>
  <c r="U12" i="34" l="1"/>
  <c r="D12" i="34" s="1"/>
  <c r="O43" i="33"/>
  <c r="U11" i="34" s="1"/>
  <c r="U2" i="34"/>
  <c r="V2" i="26"/>
  <c r="R64" i="33"/>
  <c r="W23" i="34"/>
  <c r="O47" i="33"/>
  <c r="G31" i="30"/>
  <c r="U24" i="34"/>
  <c r="P66" i="33"/>
  <c r="P45" i="33"/>
  <c r="V12" i="34" s="1"/>
  <c r="U13" i="34" l="1"/>
  <c r="D13" i="34" s="1"/>
  <c r="P43" i="33"/>
  <c r="V11" i="34" s="1"/>
  <c r="V2" i="34"/>
  <c r="W2" i="26"/>
  <c r="S64" i="33"/>
  <c r="X23" i="34"/>
  <c r="D24" i="34"/>
  <c r="U25" i="34"/>
  <c r="G9" i="31"/>
  <c r="V24" i="34"/>
  <c r="Q66" i="33"/>
  <c r="P47" i="33"/>
  <c r="V13" i="34" s="1"/>
  <c r="Q45" i="33"/>
  <c r="W12" i="34" s="1"/>
  <c r="D25" i="34" l="1"/>
  <c r="J16" i="25" s="1"/>
  <c r="D11" i="34"/>
  <c r="C12" i="29"/>
  <c r="Q43" i="33"/>
  <c r="W11" i="34" s="1"/>
  <c r="X2" i="26"/>
  <c r="W2" i="34"/>
  <c r="W24" i="34"/>
  <c r="W25" i="34" s="1"/>
  <c r="R66" i="33"/>
  <c r="Q47" i="33"/>
  <c r="W13" i="34" s="1"/>
  <c r="V25" i="34"/>
  <c r="R45" i="33"/>
  <c r="X12" i="34" s="1"/>
  <c r="T64" i="33"/>
  <c r="Y23" i="34"/>
  <c r="R43" i="33" l="1"/>
  <c r="X11" i="34" s="1"/>
  <c r="X2" i="34"/>
  <c r="Y2" i="26"/>
  <c r="X24" i="34"/>
  <c r="S66" i="33"/>
  <c r="S45" i="33"/>
  <c r="Y12" i="34" s="1"/>
  <c r="Z23" i="34"/>
  <c r="U64" i="33"/>
  <c r="R47" i="33"/>
  <c r="X13" i="34" s="1"/>
  <c r="S43" i="33" l="1"/>
  <c r="Y11" i="34" s="1"/>
  <c r="Z2" i="26"/>
  <c r="Y2" i="34"/>
  <c r="S47" i="33"/>
  <c r="Y13" i="34" s="1"/>
  <c r="Y24" i="34"/>
  <c r="Y25" i="34" s="1"/>
  <c r="T66" i="33"/>
  <c r="X25" i="34"/>
  <c r="AA23" i="34"/>
  <c r="V64" i="33"/>
  <c r="T45" i="33"/>
  <c r="Z12" i="34" s="1"/>
  <c r="T43" i="33" l="1"/>
  <c r="Z11" i="34" s="1"/>
  <c r="Z2" i="34"/>
  <c r="AA2" i="26"/>
  <c r="U45" i="33"/>
  <c r="AA12" i="34" s="1"/>
  <c r="Z24" i="34"/>
  <c r="U66" i="33"/>
  <c r="T47" i="33"/>
  <c r="Z13" i="34" s="1"/>
  <c r="W64" i="33"/>
  <c r="AB23" i="34"/>
  <c r="U43" i="33" l="1"/>
  <c r="AA11" i="34" s="1"/>
  <c r="AA2" i="34"/>
  <c r="AB2" i="26"/>
  <c r="U47" i="33"/>
  <c r="AA13" i="34" s="1"/>
  <c r="X64" i="33"/>
  <c r="AC23" i="34"/>
  <c r="AA24" i="34"/>
  <c r="AA25" i="34" s="1"/>
  <c r="V66" i="33"/>
  <c r="Z25" i="34"/>
  <c r="V45" i="33"/>
  <c r="AB12" i="34" s="1"/>
  <c r="V43" i="33" l="1"/>
  <c r="AB11" i="34" s="1"/>
  <c r="AB2" i="34"/>
  <c r="AC2" i="26"/>
  <c r="Y64" i="33"/>
  <c r="AD23" i="34"/>
  <c r="AB24" i="34"/>
  <c r="W66" i="33"/>
  <c r="W45" i="33"/>
  <c r="AC12" i="34" s="1"/>
  <c r="V47" i="33"/>
  <c r="AB13" i="34" s="1"/>
  <c r="W43" i="33" l="1"/>
  <c r="AC11" i="34" s="1"/>
  <c r="AD2" i="26"/>
  <c r="AC2" i="34"/>
  <c r="AC24" i="34"/>
  <c r="AC25" i="34" s="1"/>
  <c r="X66" i="33"/>
  <c r="W47" i="33"/>
  <c r="AC13" i="34" s="1"/>
  <c r="AB25" i="34"/>
  <c r="Z64" i="33"/>
  <c r="AE23" i="34"/>
  <c r="X45" i="33"/>
  <c r="AD12" i="34" s="1"/>
  <c r="X43" i="33" l="1"/>
  <c r="AD11" i="34" s="1"/>
  <c r="AD2" i="34"/>
  <c r="AE2" i="26"/>
  <c r="AA64" i="33"/>
  <c r="AF23" i="34"/>
  <c r="Y45" i="33"/>
  <c r="AE12" i="34" s="1"/>
  <c r="X47" i="33"/>
  <c r="AD13" i="34" s="1"/>
  <c r="AD24" i="34"/>
  <c r="Y66" i="33"/>
  <c r="Y43" i="33" l="1"/>
  <c r="AE11" i="34" s="1"/>
  <c r="AF2" i="26"/>
  <c r="AE2" i="34"/>
  <c r="AD25" i="34"/>
  <c r="Z45" i="33"/>
  <c r="AF12" i="34" s="1"/>
  <c r="Y47" i="33"/>
  <c r="AE13" i="34" s="1"/>
  <c r="AG23" i="34"/>
  <c r="AB64" i="33"/>
  <c r="AE24" i="34"/>
  <c r="AE25" i="34" s="1"/>
  <c r="Z66" i="33"/>
  <c r="E14" i="34"/>
  <c r="Z43" i="33" l="1"/>
  <c r="AF11" i="34" s="1"/>
  <c r="AF2" i="34"/>
  <c r="AG2" i="26"/>
  <c r="E23" i="34"/>
  <c r="Z47" i="33"/>
  <c r="AF13" i="34" s="1"/>
  <c r="AF24" i="34"/>
  <c r="AF25" i="34" s="1"/>
  <c r="AA66" i="33"/>
  <c r="AA45" i="33"/>
  <c r="AH23" i="34"/>
  <c r="AC64" i="33"/>
  <c r="AG12" i="34" l="1"/>
  <c r="E12" i="34" s="1"/>
  <c r="AA43" i="33"/>
  <c r="AG11" i="34" s="1"/>
  <c r="AG2" i="34"/>
  <c r="AH2" i="26"/>
  <c r="AG24" i="34"/>
  <c r="AB66" i="33"/>
  <c r="AB45" i="33"/>
  <c r="AH12" i="34" s="1"/>
  <c r="AI23" i="34"/>
  <c r="AD64" i="33"/>
  <c r="AA47" i="33"/>
  <c r="AG13" i="34" l="1"/>
  <c r="E13" i="34" s="1"/>
  <c r="AB43" i="33"/>
  <c r="AH11" i="34" s="1"/>
  <c r="AH2" i="34"/>
  <c r="AI2" i="26"/>
  <c r="AB47" i="33"/>
  <c r="AH13" i="34" s="1"/>
  <c r="AC45" i="33"/>
  <c r="AI12" i="34" s="1"/>
  <c r="E24" i="34"/>
  <c r="AG25" i="34"/>
  <c r="AJ23" i="34"/>
  <c r="AE64" i="33"/>
  <c r="AC66" i="33"/>
  <c r="AH24" i="34"/>
  <c r="E25" i="34" l="1"/>
  <c r="D12" i="29" s="1"/>
  <c r="E11" i="34"/>
  <c r="AC43" i="33"/>
  <c r="AI11" i="34" s="1"/>
  <c r="AJ2" i="26"/>
  <c r="AI2" i="34"/>
  <c r="AK23" i="34"/>
  <c r="AF64" i="33"/>
  <c r="AC47" i="33"/>
  <c r="AI13" i="34" s="1"/>
  <c r="AD66" i="33"/>
  <c r="AI24" i="34"/>
  <c r="AI25" i="34" s="1"/>
  <c r="AH25" i="34"/>
  <c r="AD45" i="33"/>
  <c r="AJ12" i="34" s="1"/>
  <c r="AD43" i="33" l="1"/>
  <c r="AJ11" i="34" s="1"/>
  <c r="AJ2" i="34"/>
  <c r="AK2" i="26"/>
  <c r="AE45" i="33"/>
  <c r="AK12" i="34" s="1"/>
  <c r="AL23" i="34"/>
  <c r="AG64" i="33"/>
  <c r="AE66" i="33"/>
  <c r="AJ24" i="34"/>
  <c r="AD47" i="33"/>
  <c r="AJ13" i="34" s="1"/>
  <c r="AE43" i="33" l="1"/>
  <c r="AK11" i="34" s="1"/>
  <c r="AK2" i="34"/>
  <c r="AL2" i="26"/>
  <c r="AE47" i="33"/>
  <c r="AK13" i="34" s="1"/>
  <c r="AF66" i="33"/>
  <c r="AK24" i="34"/>
  <c r="AK25" i="34" s="1"/>
  <c r="AJ25" i="34"/>
  <c r="AF45" i="33"/>
  <c r="AL12" i="34" s="1"/>
  <c r="AM23" i="34"/>
  <c r="AH64" i="33"/>
  <c r="AF43" i="33" l="1"/>
  <c r="AL11" i="34" s="1"/>
  <c r="AL2" i="34"/>
  <c r="AM2" i="26"/>
  <c r="AG45" i="33"/>
  <c r="AM12" i="34" s="1"/>
  <c r="AF47" i="33"/>
  <c r="AL13" i="34" s="1"/>
  <c r="AN23" i="34"/>
  <c r="AI64" i="33"/>
  <c r="AG66" i="33"/>
  <c r="AL24" i="34"/>
  <c r="AG43" i="33" l="1"/>
  <c r="AM11" i="34" s="1"/>
  <c r="AN2" i="26"/>
  <c r="AM2" i="34"/>
  <c r="AL25" i="34"/>
  <c r="AG47" i="33"/>
  <c r="AM13" i="34" s="1"/>
  <c r="AH66" i="33"/>
  <c r="AM24" i="34"/>
  <c r="AM25" i="34" s="1"/>
  <c r="AO23" i="34"/>
  <c r="AJ64" i="33"/>
  <c r="AH45" i="33"/>
  <c r="AN12" i="34" s="1"/>
  <c r="AH43" i="33" l="1"/>
  <c r="AN11" i="34" s="1"/>
  <c r="AN2" i="34"/>
  <c r="AO2" i="26"/>
  <c r="AH47" i="33"/>
  <c r="AN13" i="34" s="1"/>
  <c r="AI66" i="33"/>
  <c r="AN24" i="34"/>
  <c r="AN25" i="34" s="1"/>
  <c r="AI45" i="33"/>
  <c r="AO12" i="34" s="1"/>
  <c r="AP23" i="34"/>
  <c r="AK64" i="33"/>
  <c r="AI43" i="33" l="1"/>
  <c r="AO11" i="34" s="1"/>
  <c r="AP2" i="26"/>
  <c r="AO2" i="34"/>
  <c r="AJ66" i="33"/>
  <c r="AO24" i="34"/>
  <c r="AO25" i="34" s="1"/>
  <c r="AI47" i="33"/>
  <c r="AO13" i="34" s="1"/>
  <c r="AQ23" i="34"/>
  <c r="AL64" i="33"/>
  <c r="AJ45" i="33"/>
  <c r="AP12" i="34" s="1"/>
  <c r="AJ43" i="33" l="1"/>
  <c r="AP11" i="34" s="1"/>
  <c r="AP2" i="34"/>
  <c r="AQ2" i="26"/>
  <c r="AJ47" i="33"/>
  <c r="AP13" i="34" s="1"/>
  <c r="AK45" i="33"/>
  <c r="AQ12" i="34" s="1"/>
  <c r="AK66" i="33"/>
  <c r="AP24" i="34"/>
  <c r="AP25" i="34" s="1"/>
  <c r="AR23" i="34"/>
  <c r="AM64" i="33"/>
  <c r="AK43" i="33" l="1"/>
  <c r="AQ11" i="34" s="1"/>
  <c r="AR2" i="26"/>
  <c r="AQ2" i="34"/>
  <c r="F14" i="34"/>
  <c r="AL66" i="33"/>
  <c r="AQ24" i="34"/>
  <c r="AQ25" i="34" s="1"/>
  <c r="AL45" i="33"/>
  <c r="AR12" i="34" s="1"/>
  <c r="AK47" i="33"/>
  <c r="AQ13" i="34" s="1"/>
  <c r="AS23" i="34"/>
  <c r="AN64" i="33"/>
  <c r="AL43" i="33" l="1"/>
  <c r="AR11" i="34" s="1"/>
  <c r="AR2" i="34"/>
  <c r="AS2" i="26"/>
  <c r="AO64" i="33"/>
  <c r="AT23" i="34"/>
  <c r="F23" i="34"/>
  <c r="AM45" i="33"/>
  <c r="AL47" i="33"/>
  <c r="AR13" i="34" s="1"/>
  <c r="AM66" i="33"/>
  <c r="AR24" i="34"/>
  <c r="AR25" i="34" s="1"/>
  <c r="AS12" i="34" l="1"/>
  <c r="F12" i="34" s="1"/>
  <c r="AM43" i="33"/>
  <c r="AS11" i="34" s="1"/>
  <c r="AS2" i="34"/>
  <c r="AT2" i="26"/>
  <c r="AS24" i="34"/>
  <c r="AN66" i="33"/>
  <c r="AM47" i="33"/>
  <c r="AU23" i="34"/>
  <c r="AP64" i="33"/>
  <c r="AN45" i="33"/>
  <c r="AT12" i="34" s="1"/>
  <c r="AS13" i="34" l="1"/>
  <c r="F13" i="34" s="1"/>
  <c r="AN43" i="33"/>
  <c r="AT11" i="34" s="1"/>
  <c r="AT2" i="34"/>
  <c r="AU2" i="26"/>
  <c r="AT24" i="34"/>
  <c r="AO66" i="33"/>
  <c r="AQ64" i="33"/>
  <c r="AV23" i="34"/>
  <c r="F24" i="34"/>
  <c r="AS25" i="34"/>
  <c r="AO45" i="33"/>
  <c r="AU12" i="34" s="1"/>
  <c r="AN47" i="33"/>
  <c r="AT13" i="34" s="1"/>
  <c r="F25" i="34" l="1"/>
  <c r="E12" i="29" s="1"/>
  <c r="F11" i="34"/>
  <c r="AO43" i="33"/>
  <c r="AU11" i="34" s="1"/>
  <c r="AV2" i="26"/>
  <c r="AU2" i="34"/>
  <c r="AO47" i="33"/>
  <c r="AU13" i="34" s="1"/>
  <c r="AP45" i="33"/>
  <c r="AV12" i="34" s="1"/>
  <c r="AW23" i="34"/>
  <c r="AR64" i="33"/>
  <c r="AP66" i="33"/>
  <c r="AU24" i="34"/>
  <c r="AU25" i="34" s="1"/>
  <c r="AT25" i="34"/>
  <c r="AP43" i="33" l="1"/>
  <c r="AV11" i="34" s="1"/>
  <c r="AV2" i="34"/>
  <c r="AW2" i="26"/>
  <c r="AP47" i="33"/>
  <c r="AV13" i="34" s="1"/>
  <c r="AS64" i="33"/>
  <c r="AX23" i="34"/>
  <c r="AQ45" i="33"/>
  <c r="AW12" i="34" s="1"/>
  <c r="AV24" i="34"/>
  <c r="AQ66" i="33"/>
  <c r="AQ43" i="33" l="1"/>
  <c r="AW11" i="34" s="1"/>
  <c r="AX2" i="26"/>
  <c r="AW2" i="34"/>
  <c r="AR66" i="33"/>
  <c r="AW24" i="34"/>
  <c r="AW25" i="34" s="1"/>
  <c r="AV25" i="34"/>
  <c r="AR45" i="33"/>
  <c r="AX12" i="34" s="1"/>
  <c r="AY23" i="34"/>
  <c r="AT64" i="33"/>
  <c r="AQ47" i="33"/>
  <c r="AW13" i="34" s="1"/>
  <c r="AR43" i="33" l="1"/>
  <c r="AX11" i="34" s="1"/>
  <c r="AX2" i="34"/>
  <c r="AY2" i="26"/>
  <c r="AR47" i="33"/>
  <c r="AX13" i="34" s="1"/>
  <c r="AS45" i="33"/>
  <c r="AY12" i="34" s="1"/>
  <c r="AU64" i="33"/>
  <c r="AZ23" i="34"/>
  <c r="AX24" i="34"/>
  <c r="AS66" i="33"/>
  <c r="AS43" i="33" l="1"/>
  <c r="AY11" i="34" s="1"/>
  <c r="AY2" i="34"/>
  <c r="AZ2" i="26"/>
  <c r="AT66" i="33"/>
  <c r="AY24" i="34"/>
  <c r="AY25" i="34" s="1"/>
  <c r="AT45" i="33"/>
  <c r="AZ12" i="34" s="1"/>
  <c r="AX25" i="34"/>
  <c r="BA23" i="34"/>
  <c r="AV64" i="33"/>
  <c r="AS47" i="33"/>
  <c r="AY13" i="34" s="1"/>
  <c r="AT43" i="33" l="1"/>
  <c r="AZ11" i="34" s="1"/>
  <c r="AZ2" i="34"/>
  <c r="BA2" i="26"/>
  <c r="AT47" i="33"/>
  <c r="AZ13" i="34" s="1"/>
  <c r="AW64" i="33"/>
  <c r="BB23" i="34"/>
  <c r="AZ24" i="34"/>
  <c r="AZ25" i="34" s="1"/>
  <c r="AU66" i="33"/>
  <c r="AU45" i="33"/>
  <c r="BA12" i="34" s="1"/>
  <c r="AU43" i="33" l="1"/>
  <c r="BA11" i="34" s="1"/>
  <c r="BB2" i="26"/>
  <c r="BA2" i="34"/>
  <c r="AU47" i="33"/>
  <c r="BA13" i="34" s="1"/>
  <c r="AV45" i="33"/>
  <c r="BB12" i="34" s="1"/>
  <c r="AV66" i="33"/>
  <c r="BA24" i="34"/>
  <c r="BA25" i="34" s="1"/>
  <c r="BC23" i="34"/>
  <c r="AX64" i="33"/>
  <c r="AV43" i="33" l="1"/>
  <c r="BB11" i="34" s="1"/>
  <c r="BB2" i="34"/>
  <c r="BC2" i="26"/>
  <c r="AW45" i="33"/>
  <c r="BC12" i="34" s="1"/>
  <c r="AY64" i="33"/>
  <c r="BD23" i="34"/>
  <c r="BB24" i="34"/>
  <c r="BB25" i="34" s="1"/>
  <c r="AW66" i="33"/>
  <c r="AV47" i="33"/>
  <c r="BB13" i="34" s="1"/>
  <c r="AW43" i="33" l="1"/>
  <c r="BC11" i="34" s="1"/>
  <c r="BD2" i="26"/>
  <c r="BC2" i="34"/>
  <c r="G14" i="34"/>
  <c r="AW47" i="33"/>
  <c r="BC13" i="34" s="1"/>
  <c r="AX45" i="33"/>
  <c r="BD12" i="34" s="1"/>
  <c r="AX66" i="33"/>
  <c r="BC24" i="34"/>
  <c r="BC25" i="34" s="1"/>
  <c r="BE23" i="34"/>
  <c r="AZ64" i="33"/>
  <c r="AX43" i="33" l="1"/>
  <c r="BD11" i="34" s="1"/>
  <c r="BD2" i="34"/>
  <c r="BE2" i="26"/>
  <c r="AY45" i="33"/>
  <c r="AX47" i="33"/>
  <c r="BD13" i="34" s="1"/>
  <c r="BF23" i="34"/>
  <c r="BA64" i="33"/>
  <c r="BD24" i="34"/>
  <c r="BD25" i="34" s="1"/>
  <c r="AY66" i="33"/>
  <c r="G23" i="34"/>
  <c r="BE12" i="34" l="1"/>
  <c r="G12" i="34" s="1"/>
  <c r="AY43" i="33"/>
  <c r="BE11" i="34" s="1"/>
  <c r="BE2" i="34"/>
  <c r="BF2" i="26"/>
  <c r="AY47" i="33"/>
  <c r="AZ66" i="33"/>
  <c r="BE24" i="34"/>
  <c r="BB64" i="33"/>
  <c r="BG23" i="34"/>
  <c r="AZ45" i="33"/>
  <c r="BF12" i="34" s="1"/>
  <c r="BE13" i="34" l="1"/>
  <c r="G13" i="34" s="1"/>
  <c r="AZ43" i="33"/>
  <c r="BF11" i="34" s="1"/>
  <c r="BF2" i="34"/>
  <c r="BG2" i="26"/>
  <c r="BF24" i="34"/>
  <c r="BA66" i="33"/>
  <c r="AZ47" i="33"/>
  <c r="BF13" i="34" s="1"/>
  <c r="BA45" i="33"/>
  <c r="BG12" i="34" s="1"/>
  <c r="BH23" i="34"/>
  <c r="BC64" i="33"/>
  <c r="G24" i="34"/>
  <c r="BE25" i="34"/>
  <c r="G25" i="34" l="1"/>
  <c r="F12" i="29" s="1"/>
  <c r="G11" i="34"/>
  <c r="BA43" i="33"/>
  <c r="BG11" i="34" s="1"/>
  <c r="BH2" i="26"/>
  <c r="BG2" i="34"/>
  <c r="BA47" i="33"/>
  <c r="BG13" i="34" s="1"/>
  <c r="BB45" i="33"/>
  <c r="BH12" i="34" s="1"/>
  <c r="BB66" i="33"/>
  <c r="BG24" i="34"/>
  <c r="BG25" i="34" s="1"/>
  <c r="BD64" i="33"/>
  <c r="BI23" i="34"/>
  <c r="BF25" i="34"/>
  <c r="BB43" i="33" l="1"/>
  <c r="BH11" i="34" s="1"/>
  <c r="BH2" i="34"/>
  <c r="BI2" i="26"/>
  <c r="BB47" i="33"/>
  <c r="BH13" i="34" s="1"/>
  <c r="BH24" i="34"/>
  <c r="BC66" i="33"/>
  <c r="BC45" i="33"/>
  <c r="BI12" i="34" s="1"/>
  <c r="BJ23" i="34"/>
  <c r="BE64" i="33"/>
  <c r="BC43" i="33" l="1"/>
  <c r="BI11" i="34" s="1"/>
  <c r="BJ2" i="26"/>
  <c r="BI2" i="34"/>
  <c r="BD66" i="33"/>
  <c r="BI24" i="34"/>
  <c r="BI25" i="34" s="1"/>
  <c r="BD45" i="33"/>
  <c r="BJ12" i="34" s="1"/>
  <c r="BC47" i="33"/>
  <c r="BI13" i="34" s="1"/>
  <c r="BF64" i="33"/>
  <c r="BK23" i="34"/>
  <c r="BH25" i="34"/>
  <c r="BD43" i="33" l="1"/>
  <c r="BJ11" i="34" s="1"/>
  <c r="BJ2" i="34"/>
  <c r="BK2" i="26"/>
  <c r="BD47" i="33"/>
  <c r="BJ13" i="34" s="1"/>
  <c r="BJ24" i="34"/>
  <c r="BJ25" i="34" s="1"/>
  <c r="BE66" i="33"/>
  <c r="BL23" i="34"/>
  <c r="BG64" i="33"/>
  <c r="BE45" i="33"/>
  <c r="BK12" i="34" s="1"/>
  <c r="BE43" i="33" l="1"/>
  <c r="BK11" i="34" s="1"/>
  <c r="BK2" i="34"/>
  <c r="BL2" i="26"/>
  <c r="BF45" i="33"/>
  <c r="BL12" i="34" s="1"/>
  <c r="BH64" i="33"/>
  <c r="BM23" i="34"/>
  <c r="BE47" i="33"/>
  <c r="BK13" i="34" s="1"/>
  <c r="BF66" i="33"/>
  <c r="BK24" i="34"/>
  <c r="BF43" i="33" l="1"/>
  <c r="BL11" i="34" s="1"/>
  <c r="BL2" i="34"/>
  <c r="BM2" i="26"/>
  <c r="BN23" i="34"/>
  <c r="BI64" i="33"/>
  <c r="BK25" i="34"/>
  <c r="BL24" i="34"/>
  <c r="BL25" i="34" s="1"/>
  <c r="BG66" i="33"/>
  <c r="BG45" i="33"/>
  <c r="BM12" i="34" s="1"/>
  <c r="BF47" i="33"/>
  <c r="BL13" i="34" s="1"/>
  <c r="BG43" i="33" l="1"/>
  <c r="BM11" i="34" s="1"/>
  <c r="BN2" i="26"/>
  <c r="BM2" i="34"/>
  <c r="BH45" i="33"/>
  <c r="BN12" i="34" s="1"/>
  <c r="BJ64" i="33"/>
  <c r="BO23" i="34"/>
  <c r="BG47" i="33"/>
  <c r="BM13" i="34" s="1"/>
  <c r="BH66" i="33"/>
  <c r="BM24" i="34"/>
  <c r="BM25" i="34" s="1"/>
  <c r="BH43" i="33" l="1"/>
  <c r="BN11" i="34" s="1"/>
  <c r="BN2" i="34"/>
  <c r="BO2" i="26"/>
  <c r="BP23" i="34"/>
  <c r="BK64" i="33"/>
  <c r="BQ23" i="34" s="1"/>
  <c r="BI45" i="33"/>
  <c r="BO12" i="34" s="1"/>
  <c r="BH47" i="33"/>
  <c r="BN13" i="34" s="1"/>
  <c r="BN24" i="34"/>
  <c r="BN25" i="34" s="1"/>
  <c r="BI66" i="33"/>
  <c r="BI43" i="33" l="1"/>
  <c r="BO11" i="34" s="1"/>
  <c r="BO2" i="34"/>
  <c r="BP2" i="26"/>
  <c r="H14" i="34"/>
  <c r="BJ66" i="33"/>
  <c r="BO24" i="34"/>
  <c r="BO25" i="34" s="1"/>
  <c r="H23" i="34"/>
  <c r="BI47" i="33"/>
  <c r="BO13" i="34" s="1"/>
  <c r="BJ45" i="33"/>
  <c r="BP12" i="34" s="1"/>
  <c r="BJ43" i="33" l="1"/>
  <c r="BP11" i="34" s="1"/>
  <c r="BP2" i="34"/>
  <c r="BQ2" i="26"/>
  <c r="BQ2" i="34" s="1"/>
  <c r="BJ47" i="33"/>
  <c r="BP13" i="34" s="1"/>
  <c r="BP24" i="34"/>
  <c r="BP25" i="34" s="1"/>
  <c r="BK66" i="33"/>
  <c r="BQ24" i="34" s="1"/>
  <c r="BK45" i="33"/>
  <c r="BQ12" i="34" l="1"/>
  <c r="H12" i="34" s="1"/>
  <c r="BK43" i="33"/>
  <c r="BQ11" i="34" s="1"/>
  <c r="H24" i="34"/>
  <c r="BQ25" i="34"/>
  <c r="BK47" i="33"/>
  <c r="BQ13" i="34" l="1"/>
  <c r="H13" i="34" s="1"/>
  <c r="H25" i="34"/>
  <c r="G12" i="29" s="1"/>
  <c r="H11" i="34"/>
  <c r="J17" i="34" l="1"/>
  <c r="J20" i="34" s="1"/>
  <c r="J28" i="34" s="1"/>
  <c r="K10" i="26"/>
  <c r="K19" i="34" s="1"/>
  <c r="K17" i="34" l="1"/>
  <c r="K20" i="34" s="1"/>
  <c r="K28" i="34" s="1"/>
  <c r="L10" i="26"/>
  <c r="L19" i="34" s="1"/>
  <c r="L17" i="34" l="1"/>
  <c r="L20" i="34" s="1"/>
  <c r="L28" i="34" s="1"/>
  <c r="M10" i="26"/>
  <c r="M19" i="34" s="1"/>
  <c r="M17" i="34" l="1"/>
  <c r="M20" i="34" s="1"/>
  <c r="M28" i="34" s="1"/>
  <c r="N10" i="26"/>
  <c r="N19" i="34" s="1"/>
  <c r="N17" i="34" l="1"/>
  <c r="N20" i="34" s="1"/>
  <c r="N28" i="34" s="1"/>
  <c r="O10" i="26"/>
  <c r="O19" i="34" s="1"/>
  <c r="O17" i="34" l="1"/>
  <c r="O20" i="34" s="1"/>
  <c r="O28" i="34" s="1"/>
  <c r="P10" i="26"/>
  <c r="P19" i="34" s="1"/>
  <c r="P17" i="34" l="1"/>
  <c r="P20" i="34" s="1"/>
  <c r="P28" i="34" s="1"/>
  <c r="Q10" i="26"/>
  <c r="Q19" i="34" s="1"/>
  <c r="Q17" i="34" l="1"/>
  <c r="Q20" i="34" s="1"/>
  <c r="Q28" i="34" s="1"/>
  <c r="R10" i="26"/>
  <c r="R19" i="34" s="1"/>
  <c r="R17" i="34" l="1"/>
  <c r="R20" i="34" s="1"/>
  <c r="R28" i="34" s="1"/>
  <c r="D6" i="26" l="1"/>
  <c r="S10" i="26"/>
  <c r="S19" i="34" s="1"/>
  <c r="S17" i="34" l="1"/>
  <c r="S20" i="34" s="1"/>
  <c r="S28" i="34" s="1"/>
  <c r="T10" i="26" l="1"/>
  <c r="T19" i="34" s="1"/>
  <c r="T17" i="34" l="1"/>
  <c r="T20" i="34" s="1"/>
  <c r="T28" i="34" s="1"/>
  <c r="E6" i="26"/>
  <c r="F6" i="26" l="1"/>
  <c r="D18" i="34"/>
  <c r="V10" i="26"/>
  <c r="V19" i="34" s="1"/>
  <c r="W10" i="26"/>
  <c r="W19" i="34" s="1"/>
  <c r="W17" i="34" l="1"/>
  <c r="W20" i="34" s="1"/>
  <c r="W28" i="34" s="1"/>
  <c r="V17" i="34"/>
  <c r="V20" i="34" s="1"/>
  <c r="V28" i="34" s="1"/>
  <c r="H6" i="26"/>
  <c r="G6" i="26"/>
  <c r="X10" i="26"/>
  <c r="X19" i="34" s="1"/>
  <c r="X17" i="34" l="1"/>
  <c r="X20" i="34" s="1"/>
  <c r="X28" i="34" s="1"/>
  <c r="I16" i="25"/>
  <c r="C8" i="38"/>
  <c r="I13" i="25"/>
  <c r="I12" i="25"/>
  <c r="Z10" i="26" l="1"/>
  <c r="Z19" i="34" s="1"/>
  <c r="Y10" i="26"/>
  <c r="Y19" i="34" s="1"/>
  <c r="Z17" i="34" l="1"/>
  <c r="Z20" i="34" s="1"/>
  <c r="Z28" i="34" s="1"/>
  <c r="Y17" i="34"/>
  <c r="Y20" i="34" s="1"/>
  <c r="Y28" i="34" s="1"/>
  <c r="AA10" i="26"/>
  <c r="AA19" i="34" s="1"/>
  <c r="AA17" i="34" l="1"/>
  <c r="AA20" i="34" s="1"/>
  <c r="AA28" i="34" s="1"/>
  <c r="AB10" i="26" l="1"/>
  <c r="AB19" i="34" s="1"/>
  <c r="AC10" i="26"/>
  <c r="AC19" i="34" s="1"/>
  <c r="AC17" i="34" l="1"/>
  <c r="AC20" i="34" s="1"/>
  <c r="AC28" i="34" s="1"/>
  <c r="AB17" i="34"/>
  <c r="AB20" i="34" s="1"/>
  <c r="AB28" i="34" s="1"/>
  <c r="AD10" i="26"/>
  <c r="AD19" i="34" s="1"/>
  <c r="AD17" i="34" l="1"/>
  <c r="AD20" i="34" s="1"/>
  <c r="AD28" i="34" s="1"/>
  <c r="AE10" i="26"/>
  <c r="AE19" i="34" s="1"/>
  <c r="AE17" i="34" l="1"/>
  <c r="AE20" i="34" s="1"/>
  <c r="AE28" i="34" s="1"/>
  <c r="AF10" i="26"/>
  <c r="AF19" i="34" s="1"/>
  <c r="AF17" i="34" l="1"/>
  <c r="AF20" i="34" s="1"/>
  <c r="AF28" i="34" s="1"/>
  <c r="E18" i="34" l="1"/>
  <c r="AI10" i="26"/>
  <c r="AI19" i="34" s="1"/>
  <c r="AI17" i="34" l="1"/>
  <c r="AI20" i="34" s="1"/>
  <c r="AI28" i="34" s="1"/>
  <c r="AJ10" i="26"/>
  <c r="AJ19" i="34" s="1"/>
  <c r="AJ17" i="34" l="1"/>
  <c r="AJ20" i="34" s="1"/>
  <c r="AJ28" i="34" s="1"/>
  <c r="AK10" i="26"/>
  <c r="AK19" i="34" s="1"/>
  <c r="AK17" i="34" l="1"/>
  <c r="AK20" i="34" s="1"/>
  <c r="AK28" i="34" s="1"/>
  <c r="AL10" i="26"/>
  <c r="AL19" i="34" s="1"/>
  <c r="AL17" i="34" l="1"/>
  <c r="AL20" i="34" s="1"/>
  <c r="AL28" i="34" s="1"/>
  <c r="AM10" i="26"/>
  <c r="AM19" i="34" s="1"/>
  <c r="AM17" i="34" l="1"/>
  <c r="AM20" i="34" s="1"/>
  <c r="AM28" i="34" s="1"/>
  <c r="AN10" i="26"/>
  <c r="AN19" i="34" s="1"/>
  <c r="AN17" i="34" l="1"/>
  <c r="AN20" i="34" s="1"/>
  <c r="AN28" i="34" s="1"/>
  <c r="AO10" i="26"/>
  <c r="AO19" i="34" s="1"/>
  <c r="AO17" i="34" l="1"/>
  <c r="AO20" i="34" s="1"/>
  <c r="AO28" i="34" s="1"/>
  <c r="AP10" i="26"/>
  <c r="AP19" i="34" s="1"/>
  <c r="AP17" i="34" l="1"/>
  <c r="AP20" i="34" s="1"/>
  <c r="AP28" i="34" s="1"/>
  <c r="AQ10" i="26"/>
  <c r="AQ19" i="34" s="1"/>
  <c r="AQ17" i="34" l="1"/>
  <c r="AQ20" i="34" s="1"/>
  <c r="AQ28" i="34" s="1"/>
  <c r="AR10" i="26"/>
  <c r="AR19" i="34" s="1"/>
  <c r="AR17" i="34" l="1"/>
  <c r="AR20" i="34" s="1"/>
  <c r="AR28" i="34" s="1"/>
  <c r="F18" i="34" l="1"/>
  <c r="AU10" i="26"/>
  <c r="AU19" i="34" s="1"/>
  <c r="AU17" i="34" l="1"/>
  <c r="AU20" i="34" s="1"/>
  <c r="AU28" i="34" s="1"/>
  <c r="AV10" i="26"/>
  <c r="AV19" i="34" s="1"/>
  <c r="AV17" i="34" l="1"/>
  <c r="AV20" i="34" s="1"/>
  <c r="AV28" i="34" s="1"/>
  <c r="AX10" i="26" l="1"/>
  <c r="AX19" i="34" s="1"/>
  <c r="AW10" i="26"/>
  <c r="AW19" i="34" s="1"/>
  <c r="AW17" i="34" l="1"/>
  <c r="AW20" i="34" s="1"/>
  <c r="AW28" i="34" s="1"/>
  <c r="AX17" i="34"/>
  <c r="AX20" i="34" s="1"/>
  <c r="AX28" i="34" s="1"/>
  <c r="AY10" i="26" l="1"/>
  <c r="AY19" i="34" s="1"/>
  <c r="AZ10" i="26"/>
  <c r="AZ19" i="34" s="1"/>
  <c r="AZ17" i="34" l="1"/>
  <c r="AZ20" i="34" s="1"/>
  <c r="AZ28" i="34" s="1"/>
  <c r="AY17" i="34"/>
  <c r="AY20" i="34" s="1"/>
  <c r="AY28" i="34" s="1"/>
  <c r="BA10" i="26" l="1"/>
  <c r="BA19" i="34" s="1"/>
  <c r="BB10" i="26"/>
  <c r="BB19" i="34" s="1"/>
  <c r="BB17" i="34" l="1"/>
  <c r="BB20" i="34" s="1"/>
  <c r="BB28" i="34" s="1"/>
  <c r="BA17" i="34"/>
  <c r="BA20" i="34" s="1"/>
  <c r="BA28" i="34" s="1"/>
  <c r="BC10" i="26"/>
  <c r="BC19" i="34" s="1"/>
  <c r="BC17" i="34" l="1"/>
  <c r="BC20" i="34" s="1"/>
  <c r="BC28" i="34" s="1"/>
  <c r="BD10" i="26"/>
  <c r="BD19" i="34" s="1"/>
  <c r="BD17" i="34" l="1"/>
  <c r="BD20" i="34" s="1"/>
  <c r="BD28" i="34" s="1"/>
  <c r="G18" i="34" l="1"/>
  <c r="BF10" i="26"/>
  <c r="BF19" i="34" s="1"/>
  <c r="BG10" i="26"/>
  <c r="BG19" i="34" s="1"/>
  <c r="BG17" i="34" l="1"/>
  <c r="BG20" i="34" s="1"/>
  <c r="BG28" i="34" s="1"/>
  <c r="BF17" i="34"/>
  <c r="BF20" i="34" s="1"/>
  <c r="BH10" i="26"/>
  <c r="BH19" i="34" s="1"/>
  <c r="BF28" i="34" l="1"/>
  <c r="BH17" i="34"/>
  <c r="BH20" i="34" s="1"/>
  <c r="BH28" i="34" s="1"/>
  <c r="BJ10" i="26" l="1"/>
  <c r="BJ19" i="34" s="1"/>
  <c r="BI10" i="26"/>
  <c r="BI19" i="34" s="1"/>
  <c r="BJ17" i="34" l="1"/>
  <c r="BJ20" i="34" s="1"/>
  <c r="BJ28" i="34" s="1"/>
  <c r="BI17" i="34"/>
  <c r="BI20" i="34" s="1"/>
  <c r="BI28" i="34" l="1"/>
  <c r="BK10" i="26"/>
  <c r="BK19" i="34" s="1"/>
  <c r="BL10" i="26"/>
  <c r="BL19" i="34" s="1"/>
  <c r="BL17" i="34" l="1"/>
  <c r="BL20" i="34" s="1"/>
  <c r="BL28" i="34" s="1"/>
  <c r="BK17" i="34"/>
  <c r="BK20" i="34" s="1"/>
  <c r="BK28" i="34" l="1"/>
  <c r="BN10" i="26"/>
  <c r="BN19" i="34" s="1"/>
  <c r="BM10" i="26"/>
  <c r="BM19" i="34" s="1"/>
  <c r="BM17" i="34" l="1"/>
  <c r="BM20" i="34" s="1"/>
  <c r="BN17" i="34"/>
  <c r="BN20" i="34" s="1"/>
  <c r="BN28" i="34" s="1"/>
  <c r="BO10" i="26"/>
  <c r="BO19" i="34" s="1"/>
  <c r="BM28" i="34" l="1"/>
  <c r="BO17" i="34"/>
  <c r="BO20" i="34" s="1"/>
  <c r="BO28" i="34" s="1"/>
  <c r="BP10" i="26"/>
  <c r="BP19" i="34" s="1"/>
  <c r="BP17" i="34" l="1"/>
  <c r="BP20" i="34" s="1"/>
  <c r="BP28" i="34" s="1"/>
  <c r="H18" i="34" l="1"/>
  <c r="AT10" i="26" l="1"/>
  <c r="AT19" i="34" s="1"/>
  <c r="G8" i="26"/>
  <c r="AT17" i="34" l="1"/>
  <c r="AT20" i="34" s="1"/>
  <c r="AT28" i="34" s="1"/>
  <c r="H8" i="26"/>
  <c r="E8" i="26"/>
  <c r="F8" i="26" l="1"/>
  <c r="D8" i="26"/>
  <c r="D7" i="26" l="1"/>
  <c r="D10" i="26" s="1"/>
  <c r="C59" i="30" s="1"/>
  <c r="U10" i="26"/>
  <c r="U19" i="34" s="1"/>
  <c r="D19" i="34" s="1"/>
  <c r="U17" i="34" l="1"/>
  <c r="U20" i="34" s="1"/>
  <c r="C35" i="30"/>
  <c r="C4" i="29"/>
  <c r="D20" i="34" l="1"/>
  <c r="U28" i="34"/>
  <c r="D28" i="34" s="1"/>
  <c r="C5" i="29"/>
  <c r="C7" i="29" s="1"/>
  <c r="C18" i="30"/>
  <c r="C60" i="30"/>
  <c r="C37" i="30" s="1"/>
  <c r="C17" i="31" s="1"/>
  <c r="B5" i="25"/>
  <c r="C10" i="38"/>
  <c r="C15" i="31"/>
  <c r="D17" i="34"/>
  <c r="J14" i="25" l="1"/>
  <c r="I14" i="25" s="1"/>
  <c r="J15" i="25"/>
  <c r="C45" i="30"/>
  <c r="C19" i="31"/>
  <c r="C46" i="30"/>
  <c r="C8" i="29"/>
  <c r="C47" i="30" l="1"/>
  <c r="C12" i="2"/>
  <c r="C10" i="29"/>
  <c r="C13" i="29" s="1"/>
  <c r="C15" i="29" s="1"/>
  <c r="I15" i="25"/>
  <c r="C11" i="38" l="1"/>
  <c r="C19" i="29"/>
  <c r="B6" i="25"/>
  <c r="C16" i="29"/>
  <c r="C7" i="2" l="1"/>
  <c r="C23" i="29"/>
  <c r="C20" i="29"/>
  <c r="B10" i="25" s="1"/>
  <c r="C24" i="29" l="1"/>
  <c r="C25" i="29"/>
  <c r="C20" i="30" s="1"/>
  <c r="C9" i="2"/>
  <c r="C10" i="2" s="1"/>
  <c r="C14" i="2" l="1"/>
  <c r="C18" i="2" s="1"/>
  <c r="C12" i="31"/>
  <c r="D18" i="31" s="1"/>
  <c r="C21" i="30"/>
  <c r="C27" i="29"/>
  <c r="C28" i="29" l="1"/>
  <c r="B11" i="25" s="1"/>
  <c r="C7" i="30"/>
  <c r="C8" i="30" s="1"/>
  <c r="C23" i="30" s="1"/>
  <c r="B7" i="25"/>
  <c r="C5" i="31"/>
  <c r="C13" i="31" s="1"/>
  <c r="C20" i="31" s="1"/>
  <c r="C34" i="31" s="1"/>
  <c r="C36" i="31" s="1"/>
  <c r="C12" i="38"/>
  <c r="C34" i="30" l="1"/>
  <c r="C38" i="30" s="1"/>
  <c r="D35" i="31"/>
  <c r="C40" i="30" l="1"/>
  <c r="C49" i="30" s="1"/>
  <c r="C42" i="30"/>
  <c r="AH10" i="26" l="1"/>
  <c r="AH19" i="34" s="1"/>
  <c r="AH17" i="34" l="1"/>
  <c r="AH20" i="34" s="1"/>
  <c r="AH28" i="34" s="1"/>
  <c r="E7" i="26" l="1"/>
  <c r="E10" i="26" s="1"/>
  <c r="AG10" i="26"/>
  <c r="AG19" i="34" s="1"/>
  <c r="E19" i="34" s="1"/>
  <c r="AG17" i="34" l="1"/>
  <c r="AG20" i="34" s="1"/>
  <c r="AG28" i="34" s="1"/>
  <c r="D59" i="30"/>
  <c r="D35" i="30" s="1"/>
  <c r="D4" i="29"/>
  <c r="D5" i="29" l="1"/>
  <c r="D7" i="29" s="1"/>
  <c r="D60" i="30"/>
  <c r="D37" i="30" s="1"/>
  <c r="D45" i="30" s="1"/>
  <c r="D58" i="30"/>
  <c r="D18" i="30" s="1"/>
  <c r="D15" i="31"/>
  <c r="C5" i="25"/>
  <c r="D10" i="38"/>
  <c r="E17" i="34"/>
  <c r="D46" i="30" l="1"/>
  <c r="D47" i="30" s="1"/>
  <c r="D12" i="2" s="1"/>
  <c r="D19" i="31"/>
  <c r="D17" i="31"/>
  <c r="D8" i="29"/>
  <c r="E28" i="34"/>
  <c r="E20" i="34"/>
  <c r="D10" i="29" s="1"/>
  <c r="D13" i="29" s="1"/>
  <c r="D15" i="29" s="1"/>
  <c r="C6" i="25" l="1"/>
  <c r="D11" i="38"/>
  <c r="D16" i="29"/>
  <c r="D19" i="29"/>
  <c r="D7" i="2" l="1"/>
  <c r="D20" i="29"/>
  <c r="C10" i="25" s="1"/>
  <c r="D23" i="29"/>
  <c r="D25" i="29" l="1"/>
  <c r="D20" i="30" s="1"/>
  <c r="D24" i="29"/>
  <c r="D9" i="2"/>
  <c r="D10" i="2" s="1"/>
  <c r="D14" i="2" s="1"/>
  <c r="D18" i="2" s="1"/>
  <c r="D12" i="31" l="1"/>
  <c r="E18" i="31" s="1"/>
  <c r="D21" i="30"/>
  <c r="D27" i="29"/>
  <c r="D7" i="30" l="1"/>
  <c r="D8" i="30" s="1"/>
  <c r="D23" i="30" s="1"/>
  <c r="D12" i="38"/>
  <c r="D5" i="31"/>
  <c r="D13" i="31" s="1"/>
  <c r="D20" i="31" s="1"/>
  <c r="D34" i="31" s="1"/>
  <c r="D36" i="31" s="1"/>
  <c r="D28" i="29"/>
  <c r="C11" i="25" s="1"/>
  <c r="C7" i="25"/>
  <c r="D34" i="30" l="1"/>
  <c r="D38" i="30" s="1"/>
  <c r="E35" i="31"/>
  <c r="D42" i="30" l="1"/>
  <c r="D40" i="30"/>
  <c r="D49" i="30" s="1"/>
  <c r="F7" i="26" l="1"/>
  <c r="F10" i="26" s="1"/>
  <c r="AS10" i="26"/>
  <c r="AS19" i="34" s="1"/>
  <c r="F19" i="34" s="1"/>
  <c r="AS17" i="34" l="1"/>
  <c r="AS20" i="34" s="1"/>
  <c r="AS28" i="34" s="1"/>
  <c r="E59" i="30"/>
  <c r="E35" i="30" s="1"/>
  <c r="E4" i="29"/>
  <c r="E5" i="29" l="1"/>
  <c r="E60" i="30"/>
  <c r="E37" i="30" s="1"/>
  <c r="E17" i="31" s="1"/>
  <c r="E58" i="30"/>
  <c r="E18" i="30" s="1"/>
  <c r="E10" i="38"/>
  <c r="E7" i="29"/>
  <c r="D5" i="25"/>
  <c r="E45" i="30"/>
  <c r="E15" i="31"/>
  <c r="F17" i="34"/>
  <c r="E19" i="31" l="1"/>
  <c r="E46" i="30"/>
  <c r="E47" i="30" s="1"/>
  <c r="E12" i="2" s="1"/>
  <c r="F20" i="34"/>
  <c r="E10" i="29" s="1"/>
  <c r="E13" i="29" s="1"/>
  <c r="E15" i="29" s="1"/>
  <c r="F28" i="34"/>
  <c r="E8" i="29"/>
  <c r="E16" i="29" l="1"/>
  <c r="D6" i="25"/>
  <c r="E19" i="29"/>
  <c r="E11" i="38"/>
  <c r="E7" i="2" l="1"/>
  <c r="E20" i="29"/>
  <c r="D10" i="25" s="1"/>
  <c r="E23" i="29"/>
  <c r="E24" i="29" l="1"/>
  <c r="E25" i="29"/>
  <c r="E20" i="30" s="1"/>
  <c r="E9" i="2"/>
  <c r="E10" i="2" s="1"/>
  <c r="E14" i="2" s="1"/>
  <c r="E18" i="2" s="1"/>
  <c r="E27" i="29" l="1"/>
  <c r="E21" i="30"/>
  <c r="E12" i="31"/>
  <c r="F18" i="31" s="1"/>
  <c r="E12" i="38" l="1"/>
  <c r="E7" i="30"/>
  <c r="E8" i="30" s="1"/>
  <c r="E23" i="30" s="1"/>
  <c r="E28" i="29"/>
  <c r="D11" i="25" s="1"/>
  <c r="D7" i="25"/>
  <c r="E5" i="31"/>
  <c r="E13" i="31" s="1"/>
  <c r="E20" i="31" s="1"/>
  <c r="E34" i="31" s="1"/>
  <c r="E36" i="31" s="1"/>
  <c r="E34" i="30" l="1"/>
  <c r="E38" i="30" s="1"/>
  <c r="F35" i="31"/>
  <c r="E40" i="30" l="1"/>
  <c r="E49" i="30" s="1"/>
  <c r="E42" i="30"/>
  <c r="BE10" i="26" l="1"/>
  <c r="BE19" i="34" s="1"/>
  <c r="G19" i="34" s="1"/>
  <c r="G7" i="26"/>
  <c r="G10" i="26" s="1"/>
  <c r="BE17" i="34" l="1"/>
  <c r="BE20" i="34" s="1"/>
  <c r="BE28" i="34" s="1"/>
  <c r="F59" i="30"/>
  <c r="F35" i="30" s="1"/>
  <c r="F4" i="29"/>
  <c r="F5" i="29" l="1"/>
  <c r="F7" i="29" s="1"/>
  <c r="F58" i="30"/>
  <c r="F18" i="30" s="1"/>
  <c r="F60" i="30"/>
  <c r="F37" i="30" s="1"/>
  <c r="F17" i="31" s="1"/>
  <c r="G17" i="34"/>
  <c r="F10" i="38"/>
  <c r="E5" i="25"/>
  <c r="F15" i="31"/>
  <c r="F19" i="31" l="1"/>
  <c r="F46" i="30"/>
  <c r="F45" i="30"/>
  <c r="F8" i="29"/>
  <c r="G28" i="34"/>
  <c r="G20" i="34"/>
  <c r="F10" i="29" s="1"/>
  <c r="F13" i="29" s="1"/>
  <c r="F15" i="29" s="1"/>
  <c r="F47" i="30" l="1"/>
  <c r="F12" i="2" s="1"/>
  <c r="F19" i="29"/>
  <c r="F11" i="38"/>
  <c r="F16" i="29"/>
  <c r="E6" i="25"/>
  <c r="F23" i="29" l="1"/>
  <c r="F20" i="29"/>
  <c r="E10" i="25" s="1"/>
  <c r="F7" i="2"/>
  <c r="F9" i="2" l="1"/>
  <c r="F10" i="2" s="1"/>
  <c r="F14" i="2" s="1"/>
  <c r="F18" i="2" s="1"/>
  <c r="F25" i="29"/>
  <c r="F20" i="30" s="1"/>
  <c r="F24" i="29"/>
  <c r="F27" i="29" l="1"/>
  <c r="F12" i="38" s="1"/>
  <c r="F21" i="30"/>
  <c r="F12" i="31"/>
  <c r="G18" i="31" s="1"/>
  <c r="F7" i="30" l="1"/>
  <c r="F8" i="30" s="1"/>
  <c r="F23" i="30" s="1"/>
  <c r="E7" i="25"/>
  <c r="F5" i="31"/>
  <c r="F13" i="31" s="1"/>
  <c r="F20" i="31" s="1"/>
  <c r="F34" i="31" s="1"/>
  <c r="F36" i="31" s="1"/>
  <c r="F28" i="29"/>
  <c r="E11" i="25" s="1"/>
  <c r="G35" i="31" l="1"/>
  <c r="F34" i="30"/>
  <c r="F38" i="30" s="1"/>
  <c r="F42" i="30" l="1"/>
  <c r="F40" i="30"/>
  <c r="F49" i="30" s="1"/>
  <c r="BQ10" i="26" l="1"/>
  <c r="BQ19" i="34" s="1"/>
  <c r="H19" i="34" s="1"/>
  <c r="H7" i="26"/>
  <c r="H10" i="26" s="1"/>
  <c r="BQ17" i="34" l="1"/>
  <c r="BQ20" i="34" s="1"/>
  <c r="G59" i="30"/>
  <c r="G35" i="30" s="1"/>
  <c r="G4" i="29"/>
  <c r="BQ28" i="34" l="1"/>
  <c r="H20" i="34"/>
  <c r="G5" i="29"/>
  <c r="G7" i="29" s="1"/>
  <c r="G58" i="30"/>
  <c r="G18" i="30" s="1"/>
  <c r="G60" i="30"/>
  <c r="G37" i="30" s="1"/>
  <c r="G17" i="31" s="1"/>
  <c r="H17" i="34"/>
  <c r="G10" i="38"/>
  <c r="F5" i="25"/>
  <c r="G15" i="31"/>
  <c r="G46" i="30" l="1"/>
  <c r="G19" i="31"/>
  <c r="G45" i="30"/>
  <c r="G8" i="29"/>
  <c r="H28" i="34"/>
  <c r="G10" i="29"/>
  <c r="G13" i="29" s="1"/>
  <c r="G15" i="29" s="1"/>
  <c r="G47" i="30" l="1"/>
  <c r="G12" i="2" s="1"/>
  <c r="G19" i="29"/>
  <c r="G16" i="29"/>
  <c r="G11" i="38"/>
  <c r="F6" i="25"/>
  <c r="G23" i="29" l="1"/>
  <c r="G7" i="2"/>
  <c r="G20" i="29"/>
  <c r="F10" i="25" s="1"/>
  <c r="G9" i="2" l="1"/>
  <c r="G10" i="2" s="1"/>
  <c r="G14" i="2" s="1"/>
  <c r="G25" i="29"/>
  <c r="G20" i="30" s="1"/>
  <c r="G24" i="29"/>
  <c r="H14" i="2" l="1"/>
  <c r="D24" i="2" s="1"/>
  <c r="D25" i="2" s="1"/>
  <c r="G18" i="2"/>
  <c r="D20" i="2" s="1"/>
  <c r="G27" i="29"/>
  <c r="G21" i="30"/>
  <c r="G12" i="31"/>
  <c r="D27" i="2" l="1"/>
  <c r="K22" i="2" s="1"/>
  <c r="F7" i="25"/>
  <c r="G12" i="38"/>
  <c r="C19" i="38" s="1"/>
  <c r="C24" i="38" s="1"/>
  <c r="G28" i="29"/>
  <c r="F11" i="25" s="1"/>
  <c r="G5" i="31"/>
  <c r="G13" i="31" s="1"/>
  <c r="G20" i="31" s="1"/>
  <c r="G34" i="31" s="1"/>
  <c r="G36" i="31" s="1"/>
  <c r="G34" i="30" s="1"/>
  <c r="G38" i="30" s="1"/>
  <c r="G7" i="30"/>
  <c r="G8" i="30" s="1"/>
  <c r="G23" i="30" s="1"/>
  <c r="I5" i="25" l="1"/>
  <c r="G42" i="30"/>
  <c r="G40" i="30"/>
  <c r="G49" i="30" s="1"/>
  <c r="C25" i="38"/>
  <c r="C26" i="38"/>
  <c r="I21" i="25" l="1"/>
  <c r="I20" i="25"/>
  <c r="J5" i="25"/>
  <c r="C28" i="38"/>
  <c r="D25" i="38"/>
</calcChain>
</file>

<file path=xl/sharedStrings.xml><?xml version="1.0" encoding="utf-8"?>
<sst xmlns="http://schemas.openxmlformats.org/spreadsheetml/2006/main" count="496" uniqueCount="288">
  <si>
    <t>Date of cash flows</t>
  </si>
  <si>
    <t>EBIT</t>
  </si>
  <si>
    <t>Terminal value</t>
  </si>
  <si>
    <t xml:space="preserve">Cost of equity </t>
  </si>
  <si>
    <t xml:space="preserve">Cost of debt </t>
  </si>
  <si>
    <t>Weighted average cost of capital</t>
  </si>
  <si>
    <t>Particulars</t>
  </si>
  <si>
    <t>Notes</t>
  </si>
  <si>
    <t>Value</t>
  </si>
  <si>
    <t>Weight</t>
  </si>
  <si>
    <t>Cost</t>
  </si>
  <si>
    <t xml:space="preserve">Risk-free rate (%) </t>
  </si>
  <si>
    <t>Debt borrowing rate (%)</t>
  </si>
  <si>
    <t>Debt (%)</t>
  </si>
  <si>
    <t>Cost of debt (%)</t>
  </si>
  <si>
    <t>Expected income tax rate (%)</t>
  </si>
  <si>
    <t>Equity (%)</t>
  </si>
  <si>
    <t>Cost of equity (%)</t>
  </si>
  <si>
    <t>After-tax cost of debt (%)</t>
  </si>
  <si>
    <t>WACC</t>
  </si>
  <si>
    <t>Source: Calculation</t>
  </si>
  <si>
    <t>Date</t>
  </si>
  <si>
    <t>Income Statement</t>
  </si>
  <si>
    <t>Net Revenue</t>
  </si>
  <si>
    <t>Less: Depreciation during the year</t>
  </si>
  <si>
    <t>Valuation Date</t>
  </si>
  <si>
    <t>Mid Year Discounting</t>
  </si>
  <si>
    <t>Check</t>
  </si>
  <si>
    <t>All figures in INR wherever applicable</t>
  </si>
  <si>
    <t>Traction ( In Crore)</t>
  </si>
  <si>
    <t>Total Revenue</t>
  </si>
  <si>
    <t>PAT</t>
  </si>
  <si>
    <t>Traction (%)</t>
  </si>
  <si>
    <t>Operating profit margin (%)</t>
  </si>
  <si>
    <t>PAT %</t>
  </si>
  <si>
    <t>Ask Spread</t>
  </si>
  <si>
    <t>% Distribution</t>
  </si>
  <si>
    <t>Capex</t>
  </si>
  <si>
    <t>Indirect expense</t>
  </si>
  <si>
    <t>Unlevered equity beta</t>
  </si>
  <si>
    <t>Average market return</t>
  </si>
  <si>
    <t>Market rate of return - Ascertainment</t>
  </si>
  <si>
    <t>Base value - Sensex</t>
  </si>
  <si>
    <t>Sensex value</t>
  </si>
  <si>
    <t>No. of years</t>
  </si>
  <si>
    <t>Sensex multiple</t>
  </si>
  <si>
    <t>Equity risk premium</t>
  </si>
  <si>
    <t>Levered Cost of equity (Rf+b(Rm-Rf)</t>
  </si>
  <si>
    <t>Adjusted WACC</t>
  </si>
  <si>
    <t>Assets</t>
  </si>
  <si>
    <t>Opening balance</t>
  </si>
  <si>
    <t>Closing balance</t>
  </si>
  <si>
    <t>Add: Net additions during the year</t>
  </si>
  <si>
    <t>Source: BSE website &amp; Calculation</t>
  </si>
  <si>
    <t>Cost of Sales</t>
  </si>
  <si>
    <t>Gross Profit</t>
  </si>
  <si>
    <t>Gross Profit % to Sales</t>
  </si>
  <si>
    <t>Selling, General &amp; Admin Expense</t>
  </si>
  <si>
    <t>Indirect costs</t>
  </si>
  <si>
    <t>Employee cost</t>
  </si>
  <si>
    <t>Other expenses</t>
  </si>
  <si>
    <t>Selling, General &amp; Admin Expense - Sub-total</t>
  </si>
  <si>
    <t>EBITDA</t>
  </si>
  <si>
    <t>EBITDA % to Sales</t>
  </si>
  <si>
    <t>Depreciation &amp; Amortisation</t>
  </si>
  <si>
    <t>EBIT % to Sales</t>
  </si>
  <si>
    <t>Interest &amp; Bank Charges (Long-term)</t>
  </si>
  <si>
    <t>Profit before Tax (PBT)</t>
  </si>
  <si>
    <t>PBT % to Sales</t>
  </si>
  <si>
    <t>Provision for Tax</t>
  </si>
  <si>
    <t>Income Tax Expense</t>
  </si>
  <si>
    <t>Profit after Tax (PAT)</t>
  </si>
  <si>
    <t>PAT % to Sales</t>
  </si>
  <si>
    <t>Balance Sheet</t>
  </si>
  <si>
    <t>Share Capital</t>
  </si>
  <si>
    <t>Reserves and Surplus</t>
  </si>
  <si>
    <t>Sources of funds - Sub-total</t>
  </si>
  <si>
    <t>Sources of Funds</t>
  </si>
  <si>
    <t>Non-Current Liabilities</t>
  </si>
  <si>
    <t>Loan</t>
  </si>
  <si>
    <t>Deferred Tax Liability</t>
  </si>
  <si>
    <t>Non-Current Liabilities - Sub-total</t>
  </si>
  <si>
    <t>Current Liabilities and Provisions</t>
  </si>
  <si>
    <t>Short-term Borrowings</t>
  </si>
  <si>
    <t>Interest Paid</t>
  </si>
  <si>
    <t>Accrued Expenses &amp; Other Current Liabilities</t>
  </si>
  <si>
    <t>Tax Provision</t>
  </si>
  <si>
    <t>Current Liabilities and Provisions - Sub-total</t>
  </si>
  <si>
    <t>Liabilities - Total</t>
  </si>
  <si>
    <t>Application of Funds</t>
  </si>
  <si>
    <t>Fixed Assets</t>
  </si>
  <si>
    <t>Tangibles &amp; Intangibles</t>
  </si>
  <si>
    <t>Deferred Tax Asset (Net)</t>
  </si>
  <si>
    <t>Other non Current Assets</t>
  </si>
  <si>
    <t>Application of Funds - Sub-total</t>
  </si>
  <si>
    <t>Cash &amp; Bank Balance</t>
  </si>
  <si>
    <t>Trade Receivables</t>
  </si>
  <si>
    <t>Other Current Assets</t>
  </si>
  <si>
    <t>Current Assets, Loans and Advances</t>
  </si>
  <si>
    <t>Current Assets, Loans and Advances - Sub-total</t>
  </si>
  <si>
    <t>Liabilities</t>
  </si>
  <si>
    <t>Assets - Total</t>
  </si>
  <si>
    <t>Net Current Assets</t>
  </si>
  <si>
    <t>Changes to Working Capital</t>
  </si>
  <si>
    <t>Current Assets (Net of Cash)</t>
  </si>
  <si>
    <t>Current Liabilities</t>
  </si>
  <si>
    <t>Working Capital Requirement (Net of Cash)</t>
  </si>
  <si>
    <t>Cash Flow Statements</t>
  </si>
  <si>
    <t>Net Profit/(Loss) after Tax</t>
  </si>
  <si>
    <t>Adjustments for:</t>
  </si>
  <si>
    <t xml:space="preserve">Deferred Tax </t>
  </si>
  <si>
    <t>Depreciation and Amortisation</t>
  </si>
  <si>
    <t>Non-cash Adjustment</t>
  </si>
  <si>
    <t>Finance cost + Borrowing cost</t>
  </si>
  <si>
    <t>Non-operating Income</t>
  </si>
  <si>
    <t>Operating profit before changes in Working Capital</t>
  </si>
  <si>
    <t>Changes in Working Capital:</t>
  </si>
  <si>
    <t>Closing stock</t>
  </si>
  <si>
    <t>Tax Paid</t>
  </si>
  <si>
    <t>Addition in Fixed Assets</t>
  </si>
  <si>
    <t>Other Non-current Assets</t>
  </si>
  <si>
    <t>Other Income</t>
  </si>
  <si>
    <t>Net Cashflow from Operating Activities</t>
  </si>
  <si>
    <t>Net Cashflow from Investing Activities</t>
  </si>
  <si>
    <t>Proceeds from issue of Equity Shares</t>
  </si>
  <si>
    <t>Proceeds/ (Repayment) of Long-term Borrowings</t>
  </si>
  <si>
    <t>Finance Costs</t>
  </si>
  <si>
    <t>Net Cashflow from Financing Activities</t>
  </si>
  <si>
    <t>Adj. for Group Business</t>
  </si>
  <si>
    <t>A. Cash from Operating Activities</t>
  </si>
  <si>
    <t>B. Cash from Investing Activities</t>
  </si>
  <si>
    <t>C. Cash from Financing Activities</t>
  </si>
  <si>
    <t>Net Increase / (Decrease) in Cash and Cash Equivalents (A+B+C)</t>
  </si>
  <si>
    <t>Cash and Cash Equivalents at the Beginning of the Year</t>
  </si>
  <si>
    <t xml:space="preserve">Cash and Cash Equivalents at the End of the Year </t>
  </si>
  <si>
    <t>Discounting period</t>
  </si>
  <si>
    <t>Summary</t>
  </si>
  <si>
    <t>Valuation Technique</t>
  </si>
  <si>
    <t>DCF (Discounted Cash Flow)</t>
  </si>
  <si>
    <t>Salary Sheet</t>
  </si>
  <si>
    <t>Column</t>
  </si>
  <si>
    <t>Annual  Salary</t>
  </si>
  <si>
    <t>Total Salary</t>
  </si>
  <si>
    <t>Total Employees</t>
  </si>
  <si>
    <t>New</t>
  </si>
  <si>
    <t>Assumptions</t>
  </si>
  <si>
    <t>Unit</t>
  </si>
  <si>
    <t>Revenue</t>
  </si>
  <si>
    <t>INR</t>
  </si>
  <si>
    <t>Input</t>
  </si>
  <si>
    <t>%</t>
  </si>
  <si>
    <t>Revenue - total</t>
  </si>
  <si>
    <t>Indirect expense - total</t>
  </si>
  <si>
    <t>Specific company risk premium</t>
  </si>
  <si>
    <t>#</t>
  </si>
  <si>
    <t>Months in an year</t>
  </si>
  <si>
    <r>
      <t xml:space="preserve">Tax expense </t>
    </r>
    <r>
      <rPr>
        <b/>
        <sz val="10"/>
        <rFont val="Calibri"/>
        <family val="2"/>
        <scheme val="minor"/>
      </rPr>
      <t>(B)</t>
    </r>
  </si>
  <si>
    <r>
      <rPr>
        <b/>
        <sz val="10"/>
        <rFont val="Calibri"/>
        <family val="2"/>
        <scheme val="minor"/>
      </rPr>
      <t>Add/Less:</t>
    </r>
    <r>
      <rPr>
        <sz val="10"/>
        <rFont val="Calibri"/>
        <family val="2"/>
        <scheme val="minor"/>
      </rPr>
      <t xml:space="preserve"> (Increase)/ Decrease in net working capital</t>
    </r>
  </si>
  <si>
    <r>
      <rPr>
        <b/>
        <sz val="10"/>
        <rFont val="Calibri"/>
        <family val="2"/>
        <scheme val="minor"/>
      </rPr>
      <t>Add:</t>
    </r>
    <r>
      <rPr>
        <sz val="10"/>
        <rFont val="Calibri"/>
        <family val="2"/>
        <scheme val="minor"/>
      </rPr>
      <t xml:space="preserve"> Depreciation and amortisation </t>
    </r>
    <r>
      <rPr>
        <i/>
        <sz val="9"/>
        <rFont val="Calibri"/>
        <family val="2"/>
        <scheme val="minor"/>
      </rPr>
      <t>(Source: Capex)</t>
    </r>
  </si>
  <si>
    <r>
      <rPr>
        <b/>
        <sz val="10"/>
        <rFont val="Calibri"/>
        <family val="2"/>
        <scheme val="minor"/>
      </rPr>
      <t>Less:</t>
    </r>
    <r>
      <rPr>
        <sz val="10"/>
        <rFont val="Calibri"/>
        <family val="2"/>
        <scheme val="minor"/>
      </rPr>
      <t xml:space="preserve"> Capital expenditure </t>
    </r>
    <r>
      <rPr>
        <i/>
        <sz val="9"/>
        <rFont val="Calibri"/>
        <family val="2"/>
        <scheme val="minor"/>
      </rPr>
      <t>(Source: Cash Flow Statements)</t>
    </r>
  </si>
  <si>
    <r>
      <t xml:space="preserve">Discount rate (%) </t>
    </r>
    <r>
      <rPr>
        <i/>
        <sz val="9"/>
        <rFont val="Calibri"/>
        <family val="2"/>
        <scheme val="minor"/>
      </rPr>
      <t>(Source: Market Return + Risk Premium)</t>
    </r>
  </si>
  <si>
    <t>NOPAT (A - B)</t>
  </si>
  <si>
    <t>Debt free cash flow (Free Cash Flows to Firm) (C)</t>
  </si>
  <si>
    <r>
      <t xml:space="preserve">Present value factor </t>
    </r>
    <r>
      <rPr>
        <i/>
        <sz val="9"/>
        <rFont val="Calibri"/>
        <family val="2"/>
        <scheme val="minor"/>
      </rPr>
      <t>(Source: Formula)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(D)</t>
    </r>
  </si>
  <si>
    <t>Present value debt free cash flow (C * D)</t>
  </si>
  <si>
    <r>
      <t xml:space="preserve">Long Term Growth Rate </t>
    </r>
    <r>
      <rPr>
        <i/>
        <sz val="9"/>
        <rFont val="Calibri"/>
        <family val="2"/>
        <scheme val="minor"/>
      </rPr>
      <t>(Source: Industry Benchmark)</t>
    </r>
  </si>
  <si>
    <r>
      <t xml:space="preserve">Terminal Value </t>
    </r>
    <r>
      <rPr>
        <i/>
        <sz val="9"/>
        <rFont val="Calibri"/>
        <family val="2"/>
        <scheme val="minor"/>
      </rPr>
      <t>(Source: Formula)</t>
    </r>
  </si>
  <si>
    <r>
      <t xml:space="preserve">Present value for explicit period </t>
    </r>
    <r>
      <rPr>
        <i/>
        <sz val="9"/>
        <rFont val="Calibri"/>
        <family val="2"/>
        <scheme val="minor"/>
      </rPr>
      <t>(Source: Sum of 5 year present values)</t>
    </r>
    <r>
      <rPr>
        <b/>
        <sz val="10"/>
        <rFont val="Calibri"/>
        <family val="2"/>
        <scheme val="minor"/>
      </rPr>
      <t xml:space="preserve"> (E)</t>
    </r>
  </si>
  <si>
    <t>Present Value of TV (F)</t>
  </si>
  <si>
    <t>DCF Value of Firm / Operating Business Enterprise Value (E + F)</t>
  </si>
  <si>
    <r>
      <t xml:space="preserve">Tax Rate </t>
    </r>
    <r>
      <rPr>
        <i/>
        <sz val="9"/>
        <rFont val="Calibri"/>
        <family val="2"/>
        <scheme val="minor"/>
      </rPr>
      <t>(Source: Income Statement)</t>
    </r>
  </si>
  <si>
    <r>
      <t xml:space="preserve">EBIT </t>
    </r>
    <r>
      <rPr>
        <i/>
        <sz val="9"/>
        <rFont val="Calibri"/>
        <family val="2"/>
        <scheme val="minor"/>
      </rPr>
      <t>(Source: Income Statement)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(A)</t>
    </r>
  </si>
  <si>
    <t>General</t>
  </si>
  <si>
    <t>Average salary</t>
  </si>
  <si>
    <t># of employees</t>
  </si>
  <si>
    <t>Cost projections</t>
  </si>
  <si>
    <t>Revenue projections</t>
  </si>
  <si>
    <t>Direct expense</t>
  </si>
  <si>
    <t>Direct expense - total</t>
  </si>
  <si>
    <t>Annual escalation - Travel &amp; fuel</t>
  </si>
  <si>
    <t>Other expense</t>
  </si>
  <si>
    <t>Legal charges</t>
  </si>
  <si>
    <t>Annual escalation - Legal charges</t>
  </si>
  <si>
    <t>Marketing &amp; Advertising</t>
  </si>
  <si>
    <t>INR Crores</t>
  </si>
  <si>
    <t>Ask Amount</t>
  </si>
  <si>
    <t>Post-money dilution</t>
  </si>
  <si>
    <t>Pre-money dilution</t>
  </si>
  <si>
    <t>Annual Escalation %</t>
  </si>
  <si>
    <t>Working note</t>
  </si>
  <si>
    <t>Office infrastructure</t>
  </si>
  <si>
    <t>Operations</t>
  </si>
  <si>
    <t>Salary</t>
  </si>
  <si>
    <t>Sundry Creditors/Trade payables</t>
  </si>
  <si>
    <t>VC</t>
  </si>
  <si>
    <t>Valuation Approach</t>
  </si>
  <si>
    <t>Investment required in INR</t>
  </si>
  <si>
    <t>Net Income</t>
  </si>
  <si>
    <t>Exit Year:</t>
  </si>
  <si>
    <t>Exit multiple</t>
  </si>
  <si>
    <t>Denominator</t>
  </si>
  <si>
    <t>Multiple</t>
  </si>
  <si>
    <t>Exit Value</t>
  </si>
  <si>
    <t>Discount Rate</t>
  </si>
  <si>
    <t>Ownership stake</t>
  </si>
  <si>
    <t>Post-Money</t>
  </si>
  <si>
    <t>Pre-Money</t>
  </si>
  <si>
    <t>s</t>
  </si>
  <si>
    <t>VC Ownership</t>
  </si>
  <si>
    <t>Operating Business Enterprise Value as per VC</t>
  </si>
  <si>
    <t>Users % share</t>
  </si>
  <si>
    <t>Marketing and Branding</t>
  </si>
  <si>
    <t>Inventories</t>
  </si>
  <si>
    <t>Rent</t>
  </si>
  <si>
    <t>Audit Consultation</t>
  </si>
  <si>
    <t>DPO</t>
  </si>
  <si>
    <t>DSO</t>
  </si>
  <si>
    <t>DIO</t>
  </si>
  <si>
    <t>Days</t>
  </si>
  <si>
    <t>AP</t>
  </si>
  <si>
    <t>AR</t>
  </si>
  <si>
    <t>Inventory</t>
  </si>
  <si>
    <t>Product sales</t>
  </si>
  <si>
    <t>HR</t>
  </si>
  <si>
    <t>Admin</t>
  </si>
  <si>
    <t>Finance team</t>
  </si>
  <si>
    <t xml:space="preserve">Annual escalation </t>
  </si>
  <si>
    <t>Employee Benefit</t>
  </si>
  <si>
    <t>Annual escalation - Software</t>
  </si>
  <si>
    <t>Annual escalation - Rent</t>
  </si>
  <si>
    <t>Total Expenses</t>
  </si>
  <si>
    <t>Other expense - total</t>
  </si>
  <si>
    <t>Other Expenses</t>
  </si>
  <si>
    <t>Order Per Month Per Hub</t>
  </si>
  <si>
    <t>FOFO B</t>
  </si>
  <si>
    <t>Food truck</t>
  </si>
  <si>
    <t>No. of Branches</t>
  </si>
  <si>
    <t>Cumulative number of branches</t>
  </si>
  <si>
    <t>Loans per month per branch</t>
  </si>
  <si>
    <t>Total loans</t>
  </si>
  <si>
    <t>Branches</t>
  </si>
  <si>
    <t>Average loan size</t>
  </si>
  <si>
    <t>Interest Rate</t>
  </si>
  <si>
    <t>Processing Fee</t>
  </si>
  <si>
    <t>Rate %</t>
  </si>
  <si>
    <t>Insurance processing fee</t>
  </si>
  <si>
    <t>Interest rate</t>
  </si>
  <si>
    <t>Processing fee</t>
  </si>
  <si>
    <t>Working for branches</t>
  </si>
  <si>
    <t>Electricity Bill</t>
  </si>
  <si>
    <t>Internet Bill</t>
  </si>
  <si>
    <t>Stationery</t>
  </si>
  <si>
    <t>Annual escalation - Stationery</t>
  </si>
  <si>
    <t>Branch Manager</t>
  </si>
  <si>
    <t>Credit Manager</t>
  </si>
  <si>
    <t>legal team</t>
  </si>
  <si>
    <t>Marketing team</t>
  </si>
  <si>
    <t>Field Staff</t>
  </si>
  <si>
    <t>Furniture</t>
  </si>
  <si>
    <t>Computer system and Printer</t>
  </si>
  <si>
    <t>Security Deposite</t>
  </si>
  <si>
    <t>Insurance Processing fee</t>
  </si>
  <si>
    <t>Cumulative loan per branch</t>
  </si>
  <si>
    <t>Reasearch and development</t>
  </si>
  <si>
    <t>Annual escalation - Audit charges</t>
  </si>
  <si>
    <t>VPs</t>
  </si>
  <si>
    <t>Top management</t>
  </si>
  <si>
    <t>Total flow</t>
  </si>
  <si>
    <t>Mumbai Office</t>
  </si>
  <si>
    <t>Management</t>
  </si>
  <si>
    <t xml:space="preserve">Tech </t>
  </si>
  <si>
    <t>Cumulative</t>
  </si>
  <si>
    <t>18 months tenure</t>
  </si>
  <si>
    <t>NBFC License</t>
  </si>
  <si>
    <t>Authorities</t>
  </si>
  <si>
    <t>Softwares</t>
  </si>
  <si>
    <t>National Sales Head</t>
  </si>
  <si>
    <t>Zonal Head</t>
  </si>
  <si>
    <t>Regional Head</t>
  </si>
  <si>
    <t>Loan Disb. Own Funds</t>
  </si>
  <si>
    <t>Branch Opex</t>
  </si>
  <si>
    <t>Branch Capex</t>
  </si>
  <si>
    <t>Year 5</t>
  </si>
  <si>
    <t>Year 4</t>
  </si>
  <si>
    <t>Year 3</t>
  </si>
  <si>
    <t>Year 2</t>
  </si>
  <si>
    <t>Year 1</t>
  </si>
  <si>
    <t>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</si>
</sst>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43" formatCode="_ * #,##0.00_ ;_ * \-#,##0.00_ ;_ * &quot;-&quot;??_ ;_ @_ "/>
    <numFmt numFmtId="164" formatCode="_(* #,##0.00_);_(* \(#,##0.00\);_(* &quot;-&quot;??_);_(@_)"/>
    <numFmt numFmtId="165" formatCode="_-* #,##0_-;\-* #,##0_-;_-* &quot;-&quot;_-;_-@_-"/>
    <numFmt numFmtId="166" formatCode="_(&quot;$&quot;* #,##0.00_);_(&quot;$&quot;* \(#,##0.00\);_(&quot;$&quot;* &quot;-&quot;??_);_(@_)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#,##0;\(#,##0\);&quot;-&quot;"/>
    <numFmt numFmtId="171" formatCode="\ #,##0.0_);\(#,##0.0\);&quot; - &quot;_);@_)"/>
    <numFmt numFmtId="172" formatCode="0.0"/>
    <numFmt numFmtId="173" formatCode="_ * #,##0_ ;_ * \-#,##0_ ;_ * &quot;-&quot;??_ ;_ @_ "/>
    <numFmt numFmtId="174" formatCode="[$-409]d\-mmm\-yyyy;@"/>
    <numFmt numFmtId="175" formatCode="_ [$₹-4009]\ * #,##0_ ;_ [$₹-4009]\ * \-#,##0_ ;_ [$₹-4009]\ * &quot;-&quot;??_ ;_ @_ "/>
    <numFmt numFmtId="176" formatCode="_ &quot;₹&quot;\ * #,##0_ ;_ &quot;₹&quot;\ * \-#,##0_ ;_ &quot;₹&quot;\ * &quot;-&quot;??_ ;_ @_ "/>
    <numFmt numFmtId="177" formatCode="_ [$₹-4009]\ * #,##0.00_ ;_ [$₹-4009]\ * \-#,##0.00_ ;_ [$₹-4009]\ * &quot;-&quot;??_ ;_ @_ "/>
    <numFmt numFmtId="178" formatCode="&quot;Year&quot;\ 0"/>
    <numFmt numFmtId="179" formatCode="0%\ &quot;p.a.&quot;"/>
    <numFmt numFmtId="180" formatCode="&quot;Month&quot;\ 0"/>
    <numFmt numFmtId="181" formatCode="_(* #,##0.0_);_(* \(#,##0.0\);_(* &quot;-&quot;?_);_(@_)"/>
    <numFmt numFmtId="182" formatCode="&quot;$&quot;#,##0&quot;M&quot;"/>
    <numFmt numFmtId="183" formatCode="#,##0.00&quot;x&quot;"/>
  </numFmts>
  <fonts count="5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indexed="25"/>
      <name val="Arial Narrow"/>
      <family val="2"/>
    </font>
    <font>
      <b/>
      <sz val="10"/>
      <color indexed="25"/>
      <name val="Calibri"/>
      <family val="2"/>
      <scheme val="minor"/>
    </font>
    <font>
      <sz val="10"/>
      <name val="Arial Narrow"/>
      <family val="2"/>
    </font>
    <font>
      <sz val="10"/>
      <color indexed="25"/>
      <name val="Arial Narrow"/>
      <family val="2"/>
    </font>
    <font>
      <i/>
      <sz val="10"/>
      <name val="Calibri"/>
      <family val="2"/>
      <scheme val="minor"/>
    </font>
    <font>
      <sz val="8"/>
      <color indexed="25"/>
      <name val="Arial Narrow"/>
      <family val="2"/>
    </font>
    <font>
      <sz val="10"/>
      <color indexed="25"/>
      <name val="Calibri"/>
      <family val="2"/>
      <scheme val="minor"/>
    </font>
    <font>
      <sz val="1"/>
      <color indexed="9"/>
      <name val="Symbol"/>
      <family val="1"/>
      <charset val="2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sz val="9"/>
      <color indexed="25"/>
      <name val="Calibri"/>
      <family val="2"/>
      <scheme val="minor"/>
    </font>
    <font>
      <i/>
      <sz val="9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theme="3" tint="0.79998168889431442"/>
      <name val="Calibri"/>
      <family val="2"/>
      <scheme val="minor"/>
    </font>
    <font>
      <i/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i/>
      <sz val="9"/>
      <color rgb="FF0000FF"/>
      <name val="Calibri"/>
      <family val="2"/>
      <scheme val="minor"/>
    </font>
    <font>
      <sz val="9"/>
      <color rgb="FF0000FF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0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0"/>
      <color rgb="FF000000"/>
      <name val="Calibri Light"/>
      <family val="2"/>
      <scheme val="major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Calibri Light"/>
      <family val="2"/>
      <scheme val="major"/>
    </font>
    <font>
      <b/>
      <sz val="11"/>
      <color rgb="FF00206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EABAB"/>
        <bgColor rgb="FFAEABAB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/>
      <top/>
      <bottom style="thin">
        <color indexed="25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5">
      <alignment horizontal="right" wrapText="1"/>
    </xf>
    <xf numFmtId="165" fontId="11" fillId="0" borderId="5" applyFill="0" applyBorder="0" applyProtection="0">
      <alignment horizontal="right" vertical="top"/>
    </xf>
    <xf numFmtId="170" fontId="12" fillId="0" borderId="5">
      <alignment horizontal="center"/>
    </xf>
    <xf numFmtId="0" fontId="11" fillId="0" borderId="0" applyFill="0" applyBorder="0">
      <alignment horizontal="left" vertical="top" wrapText="1"/>
    </xf>
    <xf numFmtId="170" fontId="11" fillId="0" borderId="0">
      <alignment horizontal="center"/>
    </xf>
    <xf numFmtId="171" fontId="11" fillId="0" borderId="0" applyFill="0" applyBorder="0">
      <alignment horizontal="right" vertical="top"/>
    </xf>
    <xf numFmtId="170" fontId="14" fillId="0" borderId="0">
      <alignment horizontal="left" vertical="top"/>
    </xf>
    <xf numFmtId="0" fontId="16" fillId="0" borderId="0" applyAlignment="0"/>
    <xf numFmtId="16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311">
    <xf numFmtId="0" fontId="0" fillId="0" borderId="0" xfId="0"/>
    <xf numFmtId="0" fontId="5" fillId="0" borderId="0" xfId="0" applyFont="1"/>
    <xf numFmtId="0" fontId="7" fillId="0" borderId="0" xfId="3" applyFont="1" applyBorder="1" applyAlignment="1">
      <alignment horizontal="left" vertical="top" wrapText="1"/>
    </xf>
    <xf numFmtId="0" fontId="10" fillId="0" borderId="0" xfId="3" applyFont="1" applyBorder="1" applyAlignment="1">
      <alignment horizontal="right" vertical="top" wrapText="1"/>
    </xf>
    <xf numFmtId="49" fontId="5" fillId="0" borderId="0" xfId="4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3" applyFont="1" applyBorder="1" applyAlignment="1">
      <alignment horizontal="left" vertical="top"/>
    </xf>
    <xf numFmtId="0" fontId="7" fillId="0" borderId="5" xfId="3" applyFont="1" applyAlignment="1">
      <alignment horizontal="left" vertical="top" wrapText="1"/>
    </xf>
    <xf numFmtId="170" fontId="5" fillId="0" borderId="5" xfId="5" applyFont="1" applyAlignment="1">
      <alignment horizontal="center" vertical="top"/>
    </xf>
    <xf numFmtId="0" fontId="7" fillId="0" borderId="5" xfId="3" applyFont="1" applyAlignment="1">
      <alignment horizontal="right" vertical="top" wrapText="1"/>
    </xf>
    <xf numFmtId="170" fontId="5" fillId="0" borderId="0" xfId="6" applyNumberFormat="1" applyFont="1">
      <alignment horizontal="left" vertical="top" wrapText="1"/>
    </xf>
    <xf numFmtId="170" fontId="5" fillId="0" borderId="0" xfId="7" applyFont="1" applyAlignment="1">
      <alignment horizontal="center" vertical="top" wrapText="1"/>
    </xf>
    <xf numFmtId="170" fontId="5" fillId="0" borderId="0" xfId="6" applyNumberFormat="1" applyFont="1" applyAlignment="1">
      <alignment horizontal="left" vertical="top"/>
    </xf>
    <xf numFmtId="0" fontId="5" fillId="0" borderId="0" xfId="6" applyFont="1" applyAlignment="1">
      <alignment horizontal="center" vertical="top" wrapText="1"/>
    </xf>
    <xf numFmtId="168" fontId="13" fillId="0" borderId="0" xfId="2" applyNumberFormat="1" applyFont="1" applyAlignment="1">
      <alignment horizontal="right" vertical="top"/>
    </xf>
    <xf numFmtId="0" fontId="5" fillId="0" borderId="0" xfId="6" applyFont="1" applyAlignment="1">
      <alignment horizontal="left" vertical="top"/>
    </xf>
    <xf numFmtId="170" fontId="5" fillId="0" borderId="6" xfId="6" applyNumberFormat="1" applyFont="1" applyBorder="1">
      <alignment horizontal="left" vertical="top" wrapText="1"/>
    </xf>
    <xf numFmtId="168" fontId="13" fillId="0" borderId="6" xfId="2" applyNumberFormat="1" applyFont="1" applyBorder="1" applyAlignment="1">
      <alignment horizontal="right" vertical="top"/>
    </xf>
    <xf numFmtId="170" fontId="5" fillId="0" borderId="6" xfId="6" applyNumberFormat="1" applyFont="1" applyBorder="1" applyAlignment="1">
      <alignment horizontal="left" vertical="top"/>
    </xf>
    <xf numFmtId="0" fontId="5" fillId="0" borderId="6" xfId="0" applyFont="1" applyBorder="1" applyAlignment="1">
      <alignment vertical="top"/>
    </xf>
    <xf numFmtId="171" fontId="13" fillId="0" borderId="0" xfId="8" applyFont="1">
      <alignment horizontal="right" vertical="top"/>
    </xf>
    <xf numFmtId="170" fontId="15" fillId="0" borderId="0" xfId="9" applyFont="1">
      <alignment horizontal="left" vertical="top"/>
    </xf>
    <xf numFmtId="0" fontId="5" fillId="0" borderId="0" xfId="0" applyFont="1" applyAlignment="1">
      <alignment horizontal="left" vertical="top"/>
    </xf>
    <xf numFmtId="9" fontId="5" fillId="0" borderId="0" xfId="2" applyFont="1" applyAlignment="1">
      <alignment vertical="top"/>
    </xf>
    <xf numFmtId="0" fontId="7" fillId="0" borderId="0" xfId="0" applyFont="1" applyAlignment="1">
      <alignment vertical="top"/>
    </xf>
    <xf numFmtId="168" fontId="5" fillId="0" borderId="0" xfId="2" applyNumberFormat="1" applyFont="1" applyAlignment="1">
      <alignment vertical="top"/>
    </xf>
    <xf numFmtId="9" fontId="5" fillId="0" borderId="0" xfId="0" applyNumberFormat="1" applyFont="1" applyAlignment="1">
      <alignment vertical="top"/>
    </xf>
    <xf numFmtId="167" fontId="5" fillId="0" borderId="0" xfId="1" applyNumberFormat="1" applyFont="1" applyAlignment="1">
      <alignment vertical="top"/>
    </xf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168" fontId="5" fillId="0" borderId="0" xfId="0" applyNumberFormat="1" applyFont="1" applyAlignment="1">
      <alignment vertical="top"/>
    </xf>
    <xf numFmtId="15" fontId="7" fillId="0" borderId="0" xfId="0" applyNumberFormat="1" applyFont="1" applyAlignment="1">
      <alignment vertical="top"/>
    </xf>
    <xf numFmtId="15" fontId="5" fillId="0" borderId="0" xfId="0" applyNumberFormat="1" applyFont="1" applyAlignment="1">
      <alignment vertical="top"/>
    </xf>
    <xf numFmtId="167" fontId="5" fillId="0" borderId="0" xfId="1" applyNumberFormat="1" applyFont="1" applyAlignment="1">
      <alignment horizontal="left" vertical="top"/>
    </xf>
    <xf numFmtId="167" fontId="7" fillId="0" borderId="0" xfId="1" applyNumberFormat="1" applyFont="1" applyAlignment="1">
      <alignment horizontal="center" vertical="top" wrapText="1"/>
    </xf>
    <xf numFmtId="15" fontId="7" fillId="0" borderId="0" xfId="0" applyNumberFormat="1" applyFont="1" applyAlignment="1">
      <alignment horizontal="right" vertical="top"/>
    </xf>
    <xf numFmtId="167" fontId="7" fillId="0" borderId="1" xfId="1" applyNumberFormat="1" applyFont="1" applyBorder="1" applyAlignment="1">
      <alignment vertical="top"/>
    </xf>
    <xf numFmtId="167" fontId="7" fillId="0" borderId="0" xfId="1" applyNumberFormat="1" applyFont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167" fontId="7" fillId="2" borderId="4" xfId="1" applyNumberFormat="1" applyFont="1" applyFill="1" applyBorder="1" applyAlignment="1">
      <alignment vertical="top"/>
    </xf>
    <xf numFmtId="169" fontId="5" fillId="0" borderId="0" xfId="1" applyNumberFormat="1" applyFont="1" applyAlignment="1">
      <alignment vertical="top"/>
    </xf>
    <xf numFmtId="167" fontId="5" fillId="0" borderId="0" xfId="1" applyNumberFormat="1" applyFont="1" applyBorder="1" applyAlignment="1">
      <alignment vertical="top"/>
    </xf>
    <xf numFmtId="168" fontId="13" fillId="0" borderId="0" xfId="2" applyNumberFormat="1" applyFont="1" applyFill="1" applyAlignment="1">
      <alignment horizontal="right" vertical="top"/>
    </xf>
    <xf numFmtId="168" fontId="5" fillId="5" borderId="0" xfId="0" applyNumberFormat="1" applyFont="1" applyFill="1" applyAlignment="1">
      <alignment vertical="top"/>
    </xf>
    <xf numFmtId="168" fontId="5" fillId="0" borderId="8" xfId="0" applyNumberFormat="1" applyFont="1" applyBorder="1" applyAlignment="1">
      <alignment vertical="top"/>
    </xf>
    <xf numFmtId="174" fontId="5" fillId="0" borderId="0" xfId="7" applyNumberFormat="1" applyFont="1" applyAlignment="1">
      <alignment horizontal="center" vertical="top" wrapText="1"/>
    </xf>
    <xf numFmtId="164" fontId="5" fillId="0" borderId="8" xfId="1" applyFont="1" applyBorder="1" applyAlignment="1">
      <alignment horizontal="left" vertical="top"/>
    </xf>
    <xf numFmtId="168" fontId="5" fillId="5" borderId="0" xfId="2" applyNumberFormat="1" applyFont="1" applyFill="1" applyAlignment="1">
      <alignment horizontal="center" vertical="top" wrapText="1"/>
    </xf>
    <xf numFmtId="10" fontId="5" fillId="0" borderId="0" xfId="0" applyNumberFormat="1" applyFont="1" applyAlignment="1">
      <alignment vertical="top"/>
    </xf>
    <xf numFmtId="10" fontId="5" fillId="0" borderId="8" xfId="0" applyNumberFormat="1" applyFont="1" applyBorder="1" applyAlignment="1">
      <alignment vertical="top"/>
    </xf>
    <xf numFmtId="10" fontId="5" fillId="0" borderId="10" xfId="0" applyNumberFormat="1" applyFont="1" applyBorder="1" applyAlignment="1">
      <alignment vertical="top"/>
    </xf>
    <xf numFmtId="169" fontId="5" fillId="0" borderId="0" xfId="0" applyNumberFormat="1" applyFont="1" applyAlignment="1">
      <alignment vertical="top"/>
    </xf>
    <xf numFmtId="167" fontId="7" fillId="0" borderId="0" xfId="1" applyNumberFormat="1" applyFont="1" applyBorder="1" applyAlignment="1">
      <alignment vertical="top"/>
    </xf>
    <xf numFmtId="167" fontId="5" fillId="5" borderId="9" xfId="0" applyNumberFormat="1" applyFont="1" applyFill="1" applyBorder="1" applyAlignment="1">
      <alignment vertical="top"/>
    </xf>
    <xf numFmtId="169" fontId="5" fillId="0" borderId="0" xfId="1" applyNumberFormat="1" applyFont="1" applyFill="1" applyBorder="1" applyAlignment="1">
      <alignment vertical="top"/>
    </xf>
    <xf numFmtId="170" fontId="5" fillId="0" borderId="0" xfId="6" applyNumberFormat="1" applyFont="1" applyFill="1">
      <alignment horizontal="left" vertical="top" wrapText="1"/>
    </xf>
    <xf numFmtId="167" fontId="5" fillId="0" borderId="0" xfId="1" applyNumberFormat="1" applyFont="1"/>
    <xf numFmtId="0" fontId="7" fillId="0" borderId="0" xfId="0" applyFont="1"/>
    <xf numFmtId="0" fontId="5" fillId="0" borderId="0" xfId="0" applyFont="1" applyAlignment="1">
      <alignment horizontal="left" indent="1"/>
    </xf>
    <xf numFmtId="167" fontId="7" fillId="0" borderId="0" xfId="1" applyNumberFormat="1" applyFont="1"/>
    <xf numFmtId="0" fontId="5" fillId="0" borderId="0" xfId="0" applyFont="1" applyAlignment="1">
      <alignment horizontal="center" vertical="top"/>
    </xf>
    <xf numFmtId="173" fontId="24" fillId="0" borderId="0" xfId="1" applyNumberFormat="1" applyFont="1" applyFill="1" applyBorder="1"/>
    <xf numFmtId="9" fontId="24" fillId="0" borderId="0" xfId="1" applyNumberFormat="1" applyFont="1" applyFill="1" applyBorder="1" applyAlignment="1">
      <alignment horizontal="center"/>
    </xf>
    <xf numFmtId="176" fontId="24" fillId="0" borderId="0" xfId="11" applyNumberFormat="1" applyFont="1" applyFill="1" applyBorder="1"/>
    <xf numFmtId="168" fontId="24" fillId="0" borderId="0" xfId="2" applyNumberFormat="1" applyFont="1" applyBorder="1"/>
    <xf numFmtId="173" fontId="5" fillId="0" borderId="0" xfId="1" applyNumberFormat="1" applyFont="1" applyFill="1"/>
    <xf numFmtId="173" fontId="5" fillId="0" borderId="0" xfId="1" applyNumberFormat="1" applyFont="1"/>
    <xf numFmtId="9" fontId="5" fillId="0" borderId="0" xfId="2" applyFont="1"/>
    <xf numFmtId="173" fontId="26" fillId="0" borderId="0" xfId="1" applyNumberFormat="1" applyFont="1" applyBorder="1"/>
    <xf numFmtId="173" fontId="5" fillId="0" borderId="0" xfId="1" applyNumberFormat="1" applyFont="1" applyBorder="1"/>
    <xf numFmtId="173" fontId="5" fillId="0" borderId="0" xfId="1" applyNumberFormat="1" applyFont="1" applyFill="1" applyBorder="1"/>
    <xf numFmtId="9" fontId="5" fillId="0" borderId="0" xfId="1" applyNumberFormat="1" applyFont="1"/>
    <xf numFmtId="173" fontId="26" fillId="0" borderId="0" xfId="0" applyNumberFormat="1" applyFont="1"/>
    <xf numFmtId="9" fontId="5" fillId="0" borderId="0" xfId="1" applyNumberFormat="1" applyFont="1" applyFill="1" applyBorder="1"/>
    <xf numFmtId="173" fontId="5" fillId="0" borderId="0" xfId="1" applyNumberFormat="1" applyFont="1" applyFill="1" applyBorder="1" applyAlignment="1">
      <alignment horizontal="center" vertical="center"/>
    </xf>
    <xf numFmtId="9" fontId="5" fillId="0" borderId="0" xfId="1" applyNumberFormat="1" applyFont="1" applyFill="1" applyAlignment="1">
      <alignment vertical="top"/>
    </xf>
    <xf numFmtId="0" fontId="5" fillId="0" borderId="0" xfId="2" applyNumberFormat="1" applyFont="1" applyAlignment="1">
      <alignment horizontal="right" vertical="top" wrapText="1"/>
    </xf>
    <xf numFmtId="0" fontId="5" fillId="0" borderId="0" xfId="2" applyNumberFormat="1" applyFont="1" applyAlignment="1">
      <alignment horizontal="right" vertical="top"/>
    </xf>
    <xf numFmtId="174" fontId="5" fillId="7" borderId="0" xfId="7" applyNumberFormat="1" applyFont="1" applyFill="1" applyAlignment="1">
      <alignment horizontal="center" vertical="top" wrapText="1"/>
    </xf>
    <xf numFmtId="170" fontId="5" fillId="0" borderId="12" xfId="6" applyNumberFormat="1" applyFont="1" applyFill="1" applyBorder="1">
      <alignment horizontal="left" vertical="top" wrapText="1"/>
    </xf>
    <xf numFmtId="170" fontId="5" fillId="0" borderId="12" xfId="7" applyFont="1" applyBorder="1" applyAlignment="1">
      <alignment horizontal="center" vertical="top" wrapText="1"/>
    </xf>
    <xf numFmtId="168" fontId="13" fillId="0" borderId="0" xfId="2" applyNumberFormat="1" applyFont="1" applyAlignment="1">
      <alignment horizontal="right" vertical="top" wrapText="1"/>
    </xf>
    <xf numFmtId="167" fontId="5" fillId="0" borderId="0" xfId="1" applyNumberFormat="1" applyFont="1" applyAlignment="1">
      <alignment horizontal="center" vertical="top"/>
    </xf>
    <xf numFmtId="1" fontId="13" fillId="0" borderId="12" xfId="2" applyNumberFormat="1" applyFont="1" applyFill="1" applyBorder="1" applyAlignment="1">
      <alignment horizontal="right" vertical="top"/>
    </xf>
    <xf numFmtId="164" fontId="5" fillId="7" borderId="0" xfId="1" applyFont="1" applyFill="1" applyAlignment="1">
      <alignment vertical="top"/>
    </xf>
    <xf numFmtId="168" fontId="5" fillId="0" borderId="0" xfId="2" applyNumberFormat="1" applyFont="1" applyAlignment="1">
      <alignment horizontal="right" vertical="top"/>
    </xf>
    <xf numFmtId="9" fontId="13" fillId="0" borderId="0" xfId="2" applyFont="1" applyAlignment="1">
      <alignment horizontal="center" vertical="top"/>
    </xf>
    <xf numFmtId="0" fontId="7" fillId="0" borderId="11" xfId="3" applyFont="1" applyBorder="1" applyAlignment="1">
      <alignment horizontal="left" vertical="top" wrapText="1"/>
    </xf>
    <xf numFmtId="0" fontId="7" fillId="0" borderId="11" xfId="3" applyFont="1" applyBorder="1" applyAlignment="1">
      <alignment horizontal="center" vertical="top" wrapText="1"/>
    </xf>
    <xf numFmtId="0" fontId="7" fillId="0" borderId="11" xfId="3" applyFont="1" applyBorder="1" applyAlignment="1">
      <alignment horizontal="right" vertical="top" wrapText="1"/>
    </xf>
    <xf numFmtId="170" fontId="5" fillId="0" borderId="0" xfId="6" applyNumberFormat="1" applyFont="1" applyBorder="1">
      <alignment horizontal="left" vertical="top" wrapText="1"/>
    </xf>
    <xf numFmtId="9" fontId="13" fillId="0" borderId="0" xfId="2" applyFont="1" applyBorder="1" applyAlignment="1">
      <alignment horizontal="center" vertical="top"/>
    </xf>
    <xf numFmtId="0" fontId="5" fillId="0" borderId="0" xfId="6" applyFont="1" applyBorder="1" applyAlignment="1">
      <alignment horizontal="left" vertical="top"/>
    </xf>
    <xf numFmtId="168" fontId="13" fillId="0" borderId="0" xfId="2" applyNumberFormat="1" applyFont="1" applyBorder="1" applyAlignment="1">
      <alignment horizontal="right" vertical="top"/>
    </xf>
    <xf numFmtId="170" fontId="7" fillId="0" borderId="0" xfId="6" applyNumberFormat="1" applyFont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13" xfId="0" applyFont="1" applyBorder="1" applyAlignment="1">
      <alignment vertical="top"/>
    </xf>
    <xf numFmtId="0" fontId="5" fillId="0" borderId="13" xfId="0" applyFont="1" applyBorder="1" applyAlignment="1">
      <alignment horizontal="center" vertical="top"/>
    </xf>
    <xf numFmtId="0" fontId="5" fillId="0" borderId="13" xfId="0" applyFont="1" applyBorder="1" applyAlignment="1">
      <alignment vertical="top"/>
    </xf>
    <xf numFmtId="0" fontId="5" fillId="7" borderId="0" xfId="0" applyFont="1" applyFill="1" applyAlignment="1">
      <alignment vertical="top"/>
    </xf>
    <xf numFmtId="0" fontId="5" fillId="7" borderId="0" xfId="0" applyFont="1" applyFill="1" applyAlignment="1">
      <alignment horizontal="center" vertical="top"/>
    </xf>
    <xf numFmtId="10" fontId="13" fillId="7" borderId="0" xfId="0" applyNumberFormat="1" applyFont="1" applyFill="1" applyAlignment="1">
      <alignment vertical="top"/>
    </xf>
    <xf numFmtId="0" fontId="13" fillId="7" borderId="0" xfId="0" applyFont="1" applyFill="1" applyAlignment="1">
      <alignment vertical="top"/>
    </xf>
    <xf numFmtId="10" fontId="13" fillId="0" borderId="6" xfId="2" applyNumberFormat="1" applyFont="1" applyBorder="1" applyAlignment="1">
      <alignment horizontal="right" vertical="top"/>
    </xf>
    <xf numFmtId="10" fontId="18" fillId="4" borderId="0" xfId="2" applyNumberFormat="1" applyFont="1" applyFill="1" applyBorder="1" applyAlignment="1">
      <alignment horizontal="right" vertical="top"/>
    </xf>
    <xf numFmtId="10" fontId="8" fillId="0" borderId="13" xfId="0" applyNumberFormat="1" applyFont="1" applyBorder="1" applyAlignment="1">
      <alignment vertical="top"/>
    </xf>
    <xf numFmtId="170" fontId="7" fillId="0" borderId="6" xfId="6" applyNumberFormat="1" applyFont="1" applyFill="1" applyBorder="1">
      <alignment horizontal="left" vertical="top" wrapText="1"/>
    </xf>
    <xf numFmtId="173" fontId="28" fillId="0" borderId="0" xfId="1" applyNumberFormat="1" applyFont="1"/>
    <xf numFmtId="15" fontId="5" fillId="7" borderId="0" xfId="0" applyNumberFormat="1" applyFont="1" applyFill="1" applyAlignment="1">
      <alignment horizontal="center" vertical="top"/>
    </xf>
    <xf numFmtId="0" fontId="18" fillId="4" borderId="0" xfId="0" applyFont="1" applyFill="1" applyAlignment="1">
      <alignment vertical="top"/>
    </xf>
    <xf numFmtId="0" fontId="30" fillId="0" borderId="0" xfId="0" applyFont="1"/>
    <xf numFmtId="10" fontId="8" fillId="0" borderId="6" xfId="2" applyNumberFormat="1" applyFont="1" applyFill="1" applyBorder="1" applyAlignment="1">
      <alignment horizontal="right" vertical="top"/>
    </xf>
    <xf numFmtId="170" fontId="32" fillId="0" borderId="0" xfId="9" applyFont="1">
      <alignment horizontal="left" vertical="top"/>
    </xf>
    <xf numFmtId="170" fontId="33" fillId="0" borderId="0" xfId="6" applyNumberFormat="1" applyFont="1">
      <alignment horizontal="left" vertical="top" wrapText="1"/>
    </xf>
    <xf numFmtId="171" fontId="33" fillId="0" borderId="0" xfId="8" applyFont="1">
      <alignment horizontal="right" vertical="top"/>
    </xf>
    <xf numFmtId="49" fontId="33" fillId="0" borderId="0" xfId="4" applyNumberFormat="1" applyFont="1" applyBorder="1" applyAlignment="1">
      <alignment horizontal="left" vertical="top"/>
    </xf>
    <xf numFmtId="0" fontId="33" fillId="0" borderId="0" xfId="0" applyFont="1" applyAlignment="1">
      <alignment vertical="top"/>
    </xf>
    <xf numFmtId="0" fontId="33" fillId="0" borderId="0" xfId="0" applyFont="1" applyAlignment="1">
      <alignment horizontal="center" vertical="top"/>
    </xf>
    <xf numFmtId="170" fontId="32" fillId="0" borderId="13" xfId="9" applyFont="1" applyBorder="1">
      <alignment horizontal="left" vertical="top"/>
    </xf>
    <xf numFmtId="0" fontId="33" fillId="0" borderId="13" xfId="0" applyFont="1" applyBorder="1" applyAlignment="1">
      <alignment horizontal="center" vertical="top"/>
    </xf>
    <xf numFmtId="0" fontId="33" fillId="0" borderId="13" xfId="0" applyFont="1" applyBorder="1" applyAlignment="1">
      <alignment vertical="top"/>
    </xf>
    <xf numFmtId="0" fontId="7" fillId="3" borderId="0" xfId="0" applyFont="1" applyFill="1"/>
    <xf numFmtId="179" fontId="5" fillId="6" borderId="0" xfId="0" applyNumberFormat="1" applyFont="1" applyFill="1"/>
    <xf numFmtId="0" fontId="7" fillId="0" borderId="1" xfId="0" applyFont="1" applyBorder="1"/>
    <xf numFmtId="167" fontId="7" fillId="0" borderId="1" xfId="1" applyNumberFormat="1" applyFont="1" applyBorder="1"/>
    <xf numFmtId="0" fontId="13" fillId="0" borderId="0" xfId="0" applyFont="1"/>
    <xf numFmtId="0" fontId="6" fillId="0" borderId="0" xfId="0" applyFont="1"/>
    <xf numFmtId="167" fontId="5" fillId="0" borderId="1" xfId="1" applyNumberFormat="1" applyFont="1" applyBorder="1"/>
    <xf numFmtId="167" fontId="7" fillId="0" borderId="7" xfId="1" applyNumberFormat="1" applyFont="1" applyBorder="1"/>
    <xf numFmtId="167" fontId="5" fillId="0" borderId="0" xfId="1" applyNumberFormat="1" applyFont="1" applyFill="1"/>
    <xf numFmtId="178" fontId="7" fillId="0" borderId="0" xfId="0" applyNumberFormat="1" applyFont="1" applyAlignment="1">
      <alignment horizontal="center" vertical="top"/>
    </xf>
    <xf numFmtId="168" fontId="22" fillId="0" borderId="0" xfId="0" applyNumberFormat="1" applyFont="1" applyAlignment="1">
      <alignment vertical="top"/>
    </xf>
    <xf numFmtId="10" fontId="5" fillId="5" borderId="0" xfId="0" applyNumberFormat="1" applyFont="1" applyFill="1" applyAlignment="1">
      <alignment vertical="top"/>
    </xf>
    <xf numFmtId="167" fontId="7" fillId="0" borderId="0" xfId="1" applyNumberFormat="1" applyFont="1" applyBorder="1"/>
    <xf numFmtId="177" fontId="21" fillId="0" borderId="0" xfId="11" applyNumberFormat="1" applyFont="1" applyBorder="1" applyAlignment="1"/>
    <xf numFmtId="9" fontId="21" fillId="0" borderId="0" xfId="1" applyNumberFormat="1" applyFont="1" applyBorder="1"/>
    <xf numFmtId="167" fontId="5" fillId="0" borderId="7" xfId="1" applyNumberFormat="1" applyFont="1" applyBorder="1"/>
    <xf numFmtId="167" fontId="34" fillId="0" borderId="0" xfId="1" applyNumberFormat="1" applyFont="1"/>
    <xf numFmtId="0" fontId="5" fillId="0" borderId="0" xfId="0" applyFont="1" applyAlignment="1">
      <alignment horizontal="left"/>
    </xf>
    <xf numFmtId="168" fontId="24" fillId="0" borderId="0" xfId="2" applyNumberFormat="1" applyFont="1" applyFill="1" applyBorder="1"/>
    <xf numFmtId="173" fontId="8" fillId="0" borderId="0" xfId="1" applyNumberFormat="1" applyFont="1" applyBorder="1"/>
    <xf numFmtId="169" fontId="5" fillId="0" borderId="0" xfId="1" applyNumberFormat="1" applyFont="1" applyFill="1"/>
    <xf numFmtId="0" fontId="31" fillId="10" borderId="0" xfId="0" applyFont="1" applyFill="1" applyAlignment="1">
      <alignment vertical="center"/>
    </xf>
    <xf numFmtId="0" fontId="30" fillId="10" borderId="0" xfId="0" applyFont="1" applyFill="1"/>
    <xf numFmtId="0" fontId="25" fillId="10" borderId="0" xfId="0" applyFont="1" applyFill="1"/>
    <xf numFmtId="0" fontId="23" fillId="10" borderId="0" xfId="0" applyFont="1" applyFill="1" applyAlignment="1">
      <alignment vertical="center"/>
    </xf>
    <xf numFmtId="178" fontId="17" fillId="10" borderId="0" xfId="0" applyNumberFormat="1" applyFont="1" applyFill="1" applyAlignment="1">
      <alignment horizontal="center"/>
    </xf>
    <xf numFmtId="0" fontId="29" fillId="10" borderId="0" xfId="0" applyFont="1" applyFill="1"/>
    <xf numFmtId="178" fontId="17" fillId="10" borderId="0" xfId="0" applyNumberFormat="1" applyFont="1" applyFill="1" applyAlignment="1">
      <alignment horizontal="right" vertical="center"/>
    </xf>
    <xf numFmtId="0" fontId="23" fillId="10" borderId="0" xfId="0" applyFont="1" applyFill="1"/>
    <xf numFmtId="173" fontId="21" fillId="0" borderId="0" xfId="1" applyNumberFormat="1" applyFont="1" applyFill="1" applyBorder="1"/>
    <xf numFmtId="173" fontId="20" fillId="11" borderId="0" xfId="1" applyNumberFormat="1" applyFont="1" applyFill="1" applyBorder="1" applyAlignment="1">
      <alignment vertical="center"/>
    </xf>
    <xf numFmtId="173" fontId="20" fillId="11" borderId="0" xfId="1" applyNumberFormat="1" applyFont="1" applyFill="1" applyBorder="1"/>
    <xf numFmtId="178" fontId="35" fillId="11" borderId="0" xfId="0" applyNumberFormat="1" applyFont="1" applyFill="1" applyAlignment="1">
      <alignment horizontal="right" vertical="center"/>
    </xf>
    <xf numFmtId="173" fontId="26" fillId="0" borderId="0" xfId="1" applyNumberFormat="1" applyFont="1" applyFill="1" applyBorder="1"/>
    <xf numFmtId="173" fontId="27" fillId="11" borderId="0" xfId="1" applyNumberFormat="1" applyFont="1" applyFill="1" applyBorder="1" applyAlignment="1">
      <alignment horizontal="left" vertical="center" wrapText="1"/>
    </xf>
    <xf numFmtId="173" fontId="27" fillId="11" borderId="0" xfId="1" applyNumberFormat="1" applyFont="1" applyFill="1" applyBorder="1" applyAlignment="1">
      <alignment horizontal="right" vertical="center" wrapText="1"/>
    </xf>
    <xf numFmtId="175" fontId="7" fillId="0" borderId="0" xfId="1" applyNumberFormat="1" applyFont="1" applyFill="1" applyBorder="1" applyAlignment="1">
      <alignment horizontal="center"/>
    </xf>
    <xf numFmtId="173" fontId="24" fillId="11" borderId="0" xfId="1" applyNumberFormat="1" applyFont="1" applyFill="1" applyBorder="1"/>
    <xf numFmtId="173" fontId="24" fillId="11" borderId="0" xfId="1" applyNumberFormat="1" applyFont="1" applyFill="1" applyBorder="1" applyAlignment="1">
      <alignment horizontal="right"/>
    </xf>
    <xf numFmtId="173" fontId="5" fillId="11" borderId="0" xfId="1" applyNumberFormat="1" applyFont="1" applyFill="1"/>
    <xf numFmtId="178" fontId="17" fillId="10" borderId="0" xfId="0" applyNumberFormat="1" applyFont="1" applyFill="1" applyAlignment="1">
      <alignment horizontal="right"/>
    </xf>
    <xf numFmtId="0" fontId="33" fillId="11" borderId="0" xfId="0" applyFont="1" applyFill="1"/>
    <xf numFmtId="0" fontId="5" fillId="11" borderId="0" xfId="0" applyFont="1" applyFill="1"/>
    <xf numFmtId="0" fontId="7" fillId="11" borderId="0" xfId="0" applyFont="1" applyFill="1"/>
    <xf numFmtId="0" fontId="7" fillId="6" borderId="0" xfId="0" applyFont="1" applyFill="1"/>
    <xf numFmtId="167" fontId="5" fillId="0" borderId="10" xfId="1" applyNumberFormat="1" applyFont="1" applyBorder="1" applyAlignment="1">
      <alignment horizontal="center" vertical="center" textRotation="180"/>
    </xf>
    <xf numFmtId="167" fontId="5" fillId="0" borderId="0" xfId="1" applyNumberFormat="1" applyFont="1" applyBorder="1" applyAlignment="1">
      <alignment horizontal="center" vertical="center" textRotation="180"/>
    </xf>
    <xf numFmtId="172" fontId="7" fillId="0" borderId="0" xfId="0" applyNumberFormat="1" applyFont="1" applyAlignment="1">
      <alignment vertical="top"/>
    </xf>
    <xf numFmtId="0" fontId="5" fillId="12" borderId="0" xfId="0" applyFont="1" applyFill="1" applyAlignment="1">
      <alignment vertical="top"/>
    </xf>
    <xf numFmtId="167" fontId="7" fillId="12" borderId="0" xfId="1" applyNumberFormat="1" applyFont="1" applyFill="1" applyAlignment="1">
      <alignment vertical="top"/>
    </xf>
    <xf numFmtId="0" fontId="7" fillId="12" borderId="0" xfId="0" applyFont="1" applyFill="1" applyAlignment="1">
      <alignment vertical="top"/>
    </xf>
    <xf numFmtId="173" fontId="7" fillId="0" borderId="0" xfId="1" applyNumberFormat="1" applyFont="1"/>
    <xf numFmtId="9" fontId="7" fillId="0" borderId="0" xfId="2" applyFont="1"/>
    <xf numFmtId="0" fontId="13" fillId="7" borderId="0" xfId="0" applyFont="1" applyFill="1"/>
    <xf numFmtId="9" fontId="34" fillId="0" borderId="0" xfId="2" applyFont="1"/>
    <xf numFmtId="167" fontId="36" fillId="0" borderId="0" xfId="1" applyNumberFormat="1" applyFont="1"/>
    <xf numFmtId="167" fontId="37" fillId="6" borderId="0" xfId="1" applyNumberFormat="1" applyFont="1" applyFill="1"/>
    <xf numFmtId="9" fontId="36" fillId="7" borderId="0" xfId="2" applyFont="1" applyFill="1"/>
    <xf numFmtId="164" fontId="7" fillId="0" borderId="0" xfId="1" applyFont="1" applyFill="1" applyBorder="1" applyAlignment="1">
      <alignment horizontal="center"/>
    </xf>
    <xf numFmtId="164" fontId="24" fillId="11" borderId="0" xfId="1" applyFont="1" applyFill="1" applyBorder="1"/>
    <xf numFmtId="173" fontId="17" fillId="13" borderId="0" xfId="1" applyNumberFormat="1" applyFont="1" applyFill="1" applyBorder="1" applyAlignment="1">
      <alignment horizontal="left" vertical="center"/>
    </xf>
    <xf numFmtId="173" fontId="19" fillId="13" borderId="0" xfId="1" applyNumberFormat="1" applyFont="1" applyFill="1"/>
    <xf numFmtId="0" fontId="31" fillId="14" borderId="0" xfId="0" applyFont="1" applyFill="1" applyAlignment="1">
      <alignment vertical="center"/>
    </xf>
    <xf numFmtId="0" fontId="30" fillId="14" borderId="0" xfId="0" applyFont="1" applyFill="1"/>
    <xf numFmtId="167" fontId="30" fillId="14" borderId="0" xfId="1" applyNumberFormat="1" applyFont="1" applyFill="1"/>
    <xf numFmtId="0" fontId="17" fillId="14" borderId="0" xfId="0" applyFont="1" applyFill="1" applyAlignment="1">
      <alignment vertical="center"/>
    </xf>
    <xf numFmtId="167" fontId="17" fillId="14" borderId="0" xfId="1" applyNumberFormat="1" applyFont="1" applyFill="1" applyAlignment="1">
      <alignment vertical="center"/>
    </xf>
    <xf numFmtId="180" fontId="17" fillId="14" borderId="0" xfId="0" applyNumberFormat="1" applyFont="1" applyFill="1"/>
    <xf numFmtId="0" fontId="17" fillId="14" borderId="0" xfId="0" applyFont="1" applyFill="1"/>
    <xf numFmtId="178" fontId="17" fillId="14" borderId="0" xfId="0" applyNumberFormat="1" applyFont="1" applyFill="1"/>
    <xf numFmtId="168" fontId="17" fillId="13" borderId="0" xfId="2" applyNumberFormat="1" applyFont="1" applyFill="1" applyBorder="1"/>
    <xf numFmtId="9" fontId="5" fillId="0" borderId="0" xfId="0" applyNumberFormat="1" applyFont="1"/>
    <xf numFmtId="168" fontId="34" fillId="0" borderId="0" xfId="2" applyNumberFormat="1" applyFont="1"/>
    <xf numFmtId="0" fontId="7" fillId="3" borderId="0" xfId="13" applyFont="1" applyFill="1" applyAlignment="1">
      <alignment horizontal="left"/>
    </xf>
    <xf numFmtId="0" fontId="7" fillId="3" borderId="0" xfId="13" applyFont="1" applyFill="1" applyAlignment="1">
      <alignment horizontal="center"/>
    </xf>
    <xf numFmtId="0" fontId="17" fillId="0" borderId="0" xfId="13" applyFont="1" applyAlignment="1">
      <alignment horizontal="center"/>
    </xf>
    <xf numFmtId="0" fontId="17" fillId="0" borderId="10" xfId="13" applyFont="1" applyBorder="1" applyAlignment="1">
      <alignment horizontal="center"/>
    </xf>
    <xf numFmtId="0" fontId="5" fillId="0" borderId="0" xfId="13" applyFont="1"/>
    <xf numFmtId="0" fontId="5" fillId="0" borderId="0" xfId="13" applyFont="1" applyAlignment="1">
      <alignment horizontal="left"/>
    </xf>
    <xf numFmtId="167" fontId="5" fillId="0" borderId="0" xfId="14" applyNumberFormat="1" applyFont="1"/>
    <xf numFmtId="0" fontId="5" fillId="0" borderId="10" xfId="13" applyFont="1" applyBorder="1"/>
    <xf numFmtId="0" fontId="5" fillId="0" borderId="0" xfId="13" applyFont="1" applyAlignment="1">
      <alignment horizontal="left" vertical="center"/>
    </xf>
    <xf numFmtId="1" fontId="34" fillId="0" borderId="0" xfId="15" applyNumberFormat="1" applyFont="1" applyFill="1" applyBorder="1" applyAlignment="1">
      <alignment horizontal="right" vertical="center" wrapText="1"/>
    </xf>
    <xf numFmtId="1" fontId="34" fillId="0" borderId="10" xfId="15" applyNumberFormat="1" applyFont="1" applyFill="1" applyBorder="1" applyAlignment="1">
      <alignment horizontal="right" vertical="center" wrapText="1"/>
    </xf>
    <xf numFmtId="176" fontId="34" fillId="0" borderId="0" xfId="15" applyNumberFormat="1" applyFont="1" applyFill="1" applyBorder="1" applyAlignment="1">
      <alignment horizontal="right"/>
    </xf>
    <xf numFmtId="176" fontId="26" fillId="0" borderId="0" xfId="15" applyNumberFormat="1" applyFont="1" applyFill="1" applyBorder="1" applyAlignment="1">
      <alignment horizontal="right"/>
    </xf>
    <xf numFmtId="176" fontId="26" fillId="0" borderId="10" xfId="15" applyNumberFormat="1" applyFont="1" applyFill="1" applyBorder="1" applyAlignment="1">
      <alignment horizontal="right"/>
    </xf>
    <xf numFmtId="9" fontId="36" fillId="15" borderId="0" xfId="13" applyNumberFormat="1" applyFont="1" applyFill="1"/>
    <xf numFmtId="0" fontId="7" fillId="0" borderId="0" xfId="13" applyFont="1" applyAlignment="1">
      <alignment horizontal="left" vertical="center"/>
    </xf>
    <xf numFmtId="176" fontId="5" fillId="0" borderId="1" xfId="15" applyNumberFormat="1" applyFont="1" applyFill="1" applyBorder="1" applyAlignment="1">
      <alignment horizontal="right" vertical="center"/>
    </xf>
    <xf numFmtId="176" fontId="5" fillId="0" borderId="14" xfId="15" applyNumberFormat="1" applyFont="1" applyFill="1" applyBorder="1" applyAlignment="1">
      <alignment horizontal="right" vertical="center"/>
    </xf>
    <xf numFmtId="9" fontId="5" fillId="0" borderId="0" xfId="16" applyFont="1"/>
    <xf numFmtId="0" fontId="20" fillId="9" borderId="0" xfId="13" applyFont="1" applyFill="1"/>
    <xf numFmtId="176" fontId="20" fillId="9" borderId="0" xfId="13" applyNumberFormat="1" applyFont="1" applyFill="1"/>
    <xf numFmtId="164" fontId="5" fillId="0" borderId="0" xfId="13" applyNumberFormat="1" applyFont="1"/>
    <xf numFmtId="164" fontId="5" fillId="0" borderId="10" xfId="13" applyNumberFormat="1" applyFont="1" applyBorder="1"/>
    <xf numFmtId="0" fontId="20" fillId="8" borderId="0" xfId="13" applyFont="1" applyFill="1"/>
    <xf numFmtId="1" fontId="7" fillId="8" borderId="0" xfId="13" applyNumberFormat="1" applyFont="1" applyFill="1"/>
    <xf numFmtId="1" fontId="20" fillId="8" borderId="0" xfId="13" applyNumberFormat="1" applyFont="1" applyFill="1"/>
    <xf numFmtId="1" fontId="20" fillId="8" borderId="10" xfId="13" applyNumberFormat="1" applyFont="1" applyFill="1" applyBorder="1"/>
    <xf numFmtId="164" fontId="7" fillId="0" borderId="0" xfId="14" applyFont="1"/>
    <xf numFmtId="164" fontId="7" fillId="0" borderId="10" xfId="14" applyFont="1" applyBorder="1"/>
    <xf numFmtId="167" fontId="5" fillId="0" borderId="0" xfId="13" applyNumberFormat="1" applyFont="1"/>
    <xf numFmtId="0" fontId="25" fillId="0" borderId="0" xfId="0" applyFont="1"/>
    <xf numFmtId="176" fontId="5" fillId="0" borderId="1" xfId="17" applyNumberFormat="1" applyFont="1" applyFill="1" applyBorder="1" applyAlignment="1">
      <alignment horizontal="right"/>
    </xf>
    <xf numFmtId="167" fontId="36" fillId="7" borderId="0" xfId="1" applyNumberFormat="1" applyFont="1" applyFill="1"/>
    <xf numFmtId="168" fontId="33" fillId="11" borderId="0" xfId="2" applyNumberFormat="1" applyFont="1" applyFill="1"/>
    <xf numFmtId="0" fontId="21" fillId="0" borderId="0" xfId="18" applyFont="1"/>
    <xf numFmtId="0" fontId="40" fillId="0" borderId="0" xfId="18" applyFont="1"/>
    <xf numFmtId="15" fontId="5" fillId="7" borderId="0" xfId="0" applyNumberFormat="1" applyFont="1" applyFill="1" applyAlignment="1">
      <alignment horizontal="right" vertical="top"/>
    </xf>
    <xf numFmtId="0" fontId="21" fillId="7" borderId="0" xfId="18" applyFont="1" applyFill="1" applyAlignment="1">
      <alignment horizontal="right"/>
    </xf>
    <xf numFmtId="178" fontId="7" fillId="0" borderId="0" xfId="0" applyNumberFormat="1" applyFont="1" applyAlignment="1">
      <alignment horizontal="right" vertical="top"/>
    </xf>
    <xf numFmtId="0" fontId="20" fillId="0" borderId="0" xfId="18" applyFont="1"/>
    <xf numFmtId="0" fontId="20" fillId="7" borderId="0" xfId="18" applyFont="1" applyFill="1"/>
    <xf numFmtId="176" fontId="7" fillId="7" borderId="0" xfId="1" applyNumberFormat="1" applyFont="1" applyFill="1" applyBorder="1" applyAlignment="1">
      <alignment horizontal="center"/>
    </xf>
    <xf numFmtId="167" fontId="20" fillId="0" borderId="0" xfId="1" applyNumberFormat="1" applyFont="1"/>
    <xf numFmtId="167" fontId="41" fillId="0" borderId="0" xfId="1" applyNumberFormat="1" applyFont="1"/>
    <xf numFmtId="1" fontId="7" fillId="7" borderId="0" xfId="18" applyNumberFormat="1" applyFont="1" applyFill="1" applyAlignment="1">
      <alignment horizontal="right"/>
    </xf>
    <xf numFmtId="0" fontId="20" fillId="0" borderId="8" xfId="18" applyFont="1" applyBorder="1"/>
    <xf numFmtId="182" fontId="5" fillId="0" borderId="0" xfId="18" applyNumberFormat="1" applyFont="1" applyAlignment="1">
      <alignment horizontal="right"/>
    </xf>
    <xf numFmtId="183" fontId="34" fillId="0" borderId="0" xfId="18" applyNumberFormat="1" applyFont="1"/>
    <xf numFmtId="181" fontId="21" fillId="0" borderId="0" xfId="18" applyNumberFormat="1" applyFont="1"/>
    <xf numFmtId="9" fontId="34" fillId="0" borderId="0" xfId="19" applyFont="1" applyFill="1" applyBorder="1"/>
    <xf numFmtId="1" fontId="40" fillId="0" borderId="0" xfId="20" applyNumberFormat="1" applyFont="1" applyFill="1" applyBorder="1"/>
    <xf numFmtId="168" fontId="20" fillId="0" borderId="0" xfId="19" applyNumberFormat="1" applyFont="1" applyFill="1" applyBorder="1"/>
    <xf numFmtId="167" fontId="7" fillId="2" borderId="4" xfId="0" applyNumberFormat="1" applyFont="1" applyFill="1" applyBorder="1" applyAlignment="1">
      <alignment vertical="top"/>
    </xf>
    <xf numFmtId="167" fontId="7" fillId="0" borderId="0" xfId="1" applyNumberFormat="1" applyFont="1" applyFill="1" applyBorder="1" applyAlignment="1">
      <alignment vertical="top"/>
    </xf>
    <xf numFmtId="0" fontId="31" fillId="14" borderId="0" xfId="13" applyFont="1" applyFill="1" applyAlignment="1">
      <alignment horizontal="left" vertical="center"/>
    </xf>
    <xf numFmtId="0" fontId="5" fillId="14" borderId="0" xfId="13" applyFont="1" applyFill="1"/>
    <xf numFmtId="0" fontId="17" fillId="14" borderId="0" xfId="0" applyFont="1" applyFill="1" applyAlignment="1">
      <alignment horizontal="right"/>
    </xf>
    <xf numFmtId="0" fontId="19" fillId="14" borderId="0" xfId="13" applyFont="1" applyFill="1"/>
    <xf numFmtId="0" fontId="17" fillId="14" borderId="0" xfId="13" applyFont="1" applyFill="1" applyAlignment="1">
      <alignment horizontal="left" vertical="center"/>
    </xf>
    <xf numFmtId="0" fontId="17" fillId="14" borderId="0" xfId="13" applyFont="1" applyFill="1" applyAlignment="1">
      <alignment vertical="center"/>
    </xf>
    <xf numFmtId="178" fontId="17" fillId="14" borderId="0" xfId="13" applyNumberFormat="1" applyFont="1" applyFill="1" applyAlignment="1">
      <alignment horizontal="right"/>
    </xf>
    <xf numFmtId="178" fontId="17" fillId="14" borderId="10" xfId="13" applyNumberFormat="1" applyFont="1" applyFill="1" applyBorder="1" applyAlignment="1">
      <alignment horizontal="right"/>
    </xf>
    <xf numFmtId="0" fontId="19" fillId="14" borderId="0" xfId="0" applyFont="1" applyFill="1"/>
    <xf numFmtId="0" fontId="23" fillId="14" borderId="0" xfId="0" applyFont="1" applyFill="1" applyAlignment="1">
      <alignment vertical="center"/>
    </xf>
    <xf numFmtId="178" fontId="17" fillId="14" borderId="0" xfId="0" applyNumberFormat="1" applyFont="1" applyFill="1" applyAlignment="1">
      <alignment horizontal="right"/>
    </xf>
    <xf numFmtId="0" fontId="18" fillId="14" borderId="0" xfId="0" applyFont="1" applyFill="1" applyAlignment="1">
      <alignment vertical="top"/>
    </xf>
    <xf numFmtId="0" fontId="8" fillId="0" borderId="0" xfId="0" applyFont="1"/>
    <xf numFmtId="0" fontId="33" fillId="16" borderId="0" xfId="0" applyFont="1" applyFill="1"/>
    <xf numFmtId="167" fontId="34" fillId="16" borderId="0" xfId="1" applyNumberFormat="1" applyFont="1" applyFill="1"/>
    <xf numFmtId="9" fontId="38" fillId="16" borderId="0" xfId="2" applyFont="1" applyFill="1"/>
    <xf numFmtId="167" fontId="8" fillId="0" borderId="0" xfId="0" applyNumberFormat="1" applyFont="1"/>
    <xf numFmtId="167" fontId="42" fillId="0" borderId="0" xfId="0" applyNumberFormat="1" applyFont="1"/>
    <xf numFmtId="9" fontId="34" fillId="7" borderId="0" xfId="2" applyFont="1" applyFill="1"/>
    <xf numFmtId="176" fontId="5" fillId="0" borderId="0" xfId="13" applyNumberFormat="1" applyFont="1"/>
    <xf numFmtId="168" fontId="5" fillId="0" borderId="0" xfId="2" applyNumberFormat="1" applyFont="1"/>
    <xf numFmtId="167" fontId="7" fillId="6" borderId="0" xfId="1" applyNumberFormat="1" applyFont="1" applyFill="1"/>
    <xf numFmtId="167" fontId="7" fillId="0" borderId="0" xfId="1" applyNumberFormat="1" applyFont="1" applyFill="1"/>
    <xf numFmtId="0" fontId="7" fillId="0" borderId="0" xfId="13" applyFont="1" applyAlignment="1">
      <alignment horizontal="center"/>
    </xf>
    <xf numFmtId="167" fontId="8" fillId="0" borderId="0" xfId="1" applyNumberFormat="1" applyFont="1" applyBorder="1"/>
    <xf numFmtId="167" fontId="8" fillId="0" borderId="7" xfId="1" applyNumberFormat="1" applyFont="1" applyBorder="1"/>
    <xf numFmtId="167" fontId="39" fillId="16" borderId="0" xfId="1" applyNumberFormat="1" applyFont="1" applyFill="1"/>
    <xf numFmtId="9" fontId="34" fillId="16" borderId="0" xfId="2" applyFont="1" applyFill="1"/>
    <xf numFmtId="173" fontId="45" fillId="0" borderId="0" xfId="22" applyNumberFormat="1" applyFont="1" applyBorder="1"/>
    <xf numFmtId="0" fontId="43" fillId="0" borderId="0" xfId="21"/>
    <xf numFmtId="0" fontId="4" fillId="0" borderId="0" xfId="13"/>
    <xf numFmtId="0" fontId="44" fillId="17" borderId="15" xfId="21" applyFont="1" applyFill="1" applyBorder="1"/>
    <xf numFmtId="0" fontId="46" fillId="0" borderId="0" xfId="21" applyFont="1"/>
    <xf numFmtId="0" fontId="47" fillId="0" borderId="0" xfId="13" applyFont="1"/>
    <xf numFmtId="173" fontId="48" fillId="0" borderId="0" xfId="22" applyNumberFormat="1" applyFont="1" applyBorder="1"/>
    <xf numFmtId="0" fontId="4" fillId="0" borderId="0" xfId="13" applyAlignment="1">
      <alignment vertical="center"/>
    </xf>
    <xf numFmtId="173" fontId="45" fillId="0" borderId="0" xfId="22" applyNumberFormat="1" applyFont="1" applyFill="1" applyBorder="1"/>
    <xf numFmtId="1" fontId="4" fillId="0" borderId="0" xfId="13" applyNumberFormat="1"/>
    <xf numFmtId="0" fontId="18" fillId="14" borderId="0" xfId="0" applyFont="1" applyFill="1" applyAlignment="1">
      <alignment vertical="center"/>
    </xf>
    <xf numFmtId="0" fontId="13" fillId="16" borderId="0" xfId="0" applyFont="1" applyFill="1"/>
    <xf numFmtId="9" fontId="36" fillId="16" borderId="0" xfId="2" applyFont="1" applyFill="1"/>
    <xf numFmtId="9" fontId="13" fillId="0" borderId="0" xfId="0" applyNumberFormat="1" applyFont="1"/>
    <xf numFmtId="168" fontId="13" fillId="0" borderId="0" xfId="2" applyNumberFormat="1" applyFont="1"/>
    <xf numFmtId="165" fontId="5" fillId="0" borderId="0" xfId="23" applyFont="1"/>
    <xf numFmtId="165" fontId="7" fillId="0" borderId="0" xfId="0" applyNumberFormat="1" applyFont="1"/>
    <xf numFmtId="0" fontId="21" fillId="0" borderId="0" xfId="13" applyFont="1" applyAlignment="1">
      <alignment horizontal="left" vertical="center"/>
    </xf>
    <xf numFmtId="0" fontId="5" fillId="0" borderId="0" xfId="13" applyFont="1" applyAlignment="1">
      <alignment horizontal="left" vertical="center"/>
    </xf>
    <xf numFmtId="0" fontId="5" fillId="0" borderId="8" xfId="0" applyFont="1" applyBorder="1" applyAlignment="1">
      <alignment horizontal="center" vertical="top"/>
    </xf>
    <xf numFmtId="167" fontId="5" fillId="0" borderId="0" xfId="1" applyNumberFormat="1" applyFont="1" applyBorder="1" applyAlignment="1">
      <alignment horizontal="center" vertical="center" textRotation="180"/>
    </xf>
    <xf numFmtId="173" fontId="24" fillId="0" borderId="0" xfId="1" applyNumberFormat="1" applyFont="1" applyFill="1" applyBorder="1" applyAlignment="1">
      <alignment horizontal="center"/>
    </xf>
    <xf numFmtId="173" fontId="43" fillId="0" borderId="0" xfId="21" applyNumberFormat="1"/>
    <xf numFmtId="43" fontId="43" fillId="0" borderId="0" xfId="21" applyNumberFormat="1"/>
    <xf numFmtId="2" fontId="24" fillId="0" borderId="16" xfId="0" applyNumberFormat="1" applyFont="1" applyBorder="1" applyAlignment="1">
      <alignment horizontal="center" vertical="center"/>
    </xf>
    <xf numFmtId="2" fontId="24" fillId="0" borderId="17" xfId="0" applyNumberFormat="1" applyFont="1" applyBorder="1" applyAlignment="1">
      <alignment horizontal="center" vertical="center"/>
    </xf>
    <xf numFmtId="0" fontId="24" fillId="0" borderId="18" xfId="0" applyFont="1" applyBorder="1"/>
    <xf numFmtId="2" fontId="24" fillId="0" borderId="19" xfId="0" applyNumberFormat="1" applyFont="1" applyBorder="1" applyAlignment="1">
      <alignment horizontal="center" vertical="center"/>
    </xf>
    <xf numFmtId="2" fontId="24" fillId="0" borderId="9" xfId="0" applyNumberFormat="1" applyFont="1" applyBorder="1" applyAlignment="1">
      <alignment horizontal="center" vertical="center"/>
    </xf>
    <xf numFmtId="0" fontId="24" fillId="0" borderId="20" xfId="0" applyFont="1" applyBorder="1"/>
    <xf numFmtId="0" fontId="49" fillId="2" borderId="22" xfId="0" applyFont="1" applyFill="1" applyBorder="1" applyAlignment="1">
      <alignment horizontal="center" vertical="center"/>
    </xf>
    <xf numFmtId="0" fontId="24" fillId="0" borderId="23" xfId="0" applyFont="1" applyBorder="1"/>
    <xf numFmtId="2" fontId="24" fillId="0" borderId="22" xfId="0" applyNumberFormat="1" applyFont="1" applyBorder="1" applyAlignment="1">
      <alignment horizontal="center" vertical="center"/>
    </xf>
    <xf numFmtId="2" fontId="24" fillId="0" borderId="21" xfId="0" applyNumberFormat="1" applyFont="1" applyBorder="1" applyAlignment="1">
      <alignment horizontal="center" vertical="center"/>
    </xf>
  </cellXfs>
  <cellStyles count="24">
    <cellStyle name="Comma" xfId="1" builtinId="3"/>
    <cellStyle name="Comma [0]" xfId="23" builtinId="6"/>
    <cellStyle name="Comma 2" xfId="22" xr:uid="{26784869-618D-48A4-9216-A0530C3309BE}"/>
    <cellStyle name="Comma 2 2" xfId="14" xr:uid="{CAD02D30-362F-457A-A28C-FBCB31326383}"/>
    <cellStyle name="Comma 2 3" xfId="20" xr:uid="{795BAFA4-EE07-4784-8CD2-D5A1DD619C1F}"/>
    <cellStyle name="Currency" xfId="11" builtinId="4"/>
    <cellStyle name="Currency 2" xfId="15" xr:uid="{19A647C6-F934-423E-9D6B-E963597012C7}"/>
    <cellStyle name="Currency 3" xfId="12" xr:uid="{1D430198-F4B5-4D96-BEFB-3996EEF64D4B}"/>
    <cellStyle name="Currency 3 2" xfId="17" xr:uid="{FDFB09A9-9ED6-41D2-9EA5-845EF6C735B0}"/>
    <cellStyle name="EY1dp" xfId="8" xr:uid="{00000000-0005-0000-0000-000001000000}"/>
    <cellStyle name="EYColumnHeading 3" xfId="3" xr:uid="{00000000-0005-0000-0000-000002000000}"/>
    <cellStyle name="EYNotes" xfId="7" xr:uid="{00000000-0005-0000-0000-000003000000}"/>
    <cellStyle name="EYNotesHeading 3" xfId="5" xr:uid="{00000000-0005-0000-0000-000004000000}"/>
    <cellStyle name="EYnumber 2 2" xfId="4" xr:uid="{00000000-0005-0000-0000-000005000000}"/>
    <cellStyle name="EYSource" xfId="9" xr:uid="{00000000-0005-0000-0000-000006000000}"/>
    <cellStyle name="EYtext" xfId="6" xr:uid="{00000000-0005-0000-0000-000007000000}"/>
    <cellStyle name="Invisible" xfId="10" xr:uid="{00000000-0005-0000-0000-000008000000}"/>
    <cellStyle name="Normal" xfId="0" builtinId="0"/>
    <cellStyle name="Normal 2 2" xfId="13" xr:uid="{237A297F-6BC2-4901-8E4F-0840BDF2ED1E}"/>
    <cellStyle name="Normal 2 3" xfId="18" xr:uid="{0029D342-F4B0-4EC5-9024-4B4B63251AF8}"/>
    <cellStyle name="Normal 3" xfId="21" xr:uid="{9B52DADC-4DC0-4BF5-9EC1-95D6FC920B08}"/>
    <cellStyle name="Percent" xfId="2" builtinId="5"/>
    <cellStyle name="Percent 2 2" xfId="16" xr:uid="{CF966DBB-34DE-4D46-A7C4-B38959D41EF0}"/>
    <cellStyle name="Percent 2 3" xfId="19" xr:uid="{8E8962A1-3A2D-4037-AAA5-5C1F9C3937E3}"/>
  </cellStyles>
  <dxfs count="14">
    <dxf>
      <font>
        <color rgb="FF006100"/>
      </font>
      <fill>
        <patternFill>
          <bgColor rgb="FFC6EFCE"/>
        </patternFill>
      </fill>
    </dxf>
    <dxf>
      <fill>
        <patternFill>
          <bgColor theme="5" tint="0.79998168889431442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b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04017DC1-2CF9-4426-9127-C5C292A98584}"/>
  </tableStyles>
  <colors>
    <mruColors>
      <color rgb="FF0000FF"/>
      <color rgb="FFFFFFCC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Key Financial Metrics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Summary!$A$5</c:f>
              <c:strCache>
                <c:ptCount val="1"/>
                <c:pt idx="0">
                  <c:v> Total Revenue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Summary!$B$4:$F$4</c:f>
              <c:numCache>
                <c:formatCode>"Year"\ 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Summary!$B$5:$F$5</c:f>
              <c:numCache>
                <c:formatCode>_ [$₹-4009]\ * #,##0.00_ ;_ [$₹-4009]\ * \-#,##0.00_ ;_ [$₹-4009]\ * "-"??_ ;_ @_ </c:formatCode>
                <c:ptCount val="5"/>
                <c:pt idx="0">
                  <c:v>2.6235200000000001</c:v>
                </c:pt>
                <c:pt idx="1">
                  <c:v>22.97128</c:v>
                </c:pt>
                <c:pt idx="2">
                  <c:v>100.83240000000001</c:v>
                </c:pt>
                <c:pt idx="3">
                  <c:v>328.49531999999999</c:v>
                </c:pt>
                <c:pt idx="4">
                  <c:v>777.86959999999999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C-48BA-B6EF-93C7EFF70E9D}"/>
            </c:ext>
          </c:extLst>
        </c:ser>
        <c:ser>
          <c:idx val="1"/>
          <c:order val="1"/>
          <c:tx>
            <c:strRef>
              <c:f>Summary!$A$6</c:f>
              <c:strCache>
                <c:ptCount val="1"/>
                <c:pt idx="0">
                  <c:v> EBITDA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Summary!$B$4:$F$4</c:f>
              <c:numCache>
                <c:formatCode>"Year"\ 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Summary!$B$6:$F$6</c:f>
              <c:numCache>
                <c:formatCode>_ [$₹-4009]\ * #,##0.00_ ;_ [$₹-4009]\ * \-#,##0.00_ ;_ [$₹-4009]\ * "-"??_ ;_ @_ </c:formatCode>
                <c:ptCount val="5"/>
                <c:pt idx="0">
                  <c:v>-2.5354649999999999</c:v>
                </c:pt>
                <c:pt idx="1">
                  <c:v>6.2492299999999998</c:v>
                </c:pt>
                <c:pt idx="2">
                  <c:v>58.987569416666666</c:v>
                </c:pt>
                <c:pt idx="3">
                  <c:v>222.21432039999999</c:v>
                </c:pt>
                <c:pt idx="4">
                  <c:v>550.30214068999999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0C-48BA-B6EF-93C7EFF70E9D}"/>
            </c:ext>
          </c:extLst>
        </c:ser>
        <c:ser>
          <c:idx val="2"/>
          <c:order val="2"/>
          <c:tx>
            <c:strRef>
              <c:f>Summary!$A$7</c:f>
              <c:strCache>
                <c:ptCount val="1"/>
                <c:pt idx="0">
                  <c:v> PAT 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Summary!$B$4:$F$4</c:f>
              <c:numCache>
                <c:formatCode>"Year"\ 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Summary!$B$7:$F$7</c:f>
              <c:numCache>
                <c:formatCode>_ [$₹-4009]\ * #,##0.00_ ;_ [$₹-4009]\ * \-#,##0.00_ ;_ [$₹-4009]\ * "-"??_ ;_ @_ </c:formatCode>
                <c:ptCount val="5"/>
                <c:pt idx="0">
                  <c:v>-2.6168334484198339</c:v>
                </c:pt>
                <c:pt idx="1">
                  <c:v>4.5671564792868322</c:v>
                </c:pt>
                <c:pt idx="2">
                  <c:v>44.063439640453922</c:v>
                </c:pt>
                <c:pt idx="3">
                  <c:v>166.41140497518614</c:v>
                </c:pt>
                <c:pt idx="4">
                  <c:v>412.42505272341691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0C-48BA-B6EF-93C7EFF70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01276192"/>
        <c:axId val="401282096"/>
      </c:barChart>
      <c:catAx>
        <c:axId val="401276192"/>
        <c:scaling>
          <c:orientation val="minMax"/>
        </c:scaling>
        <c:delete val="0"/>
        <c:axPos val="b"/>
        <c:numFmt formatCode="&quot;Year&quot;\ 0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282096"/>
        <c:crosses val="autoZero"/>
        <c:auto val="1"/>
        <c:lblAlgn val="ctr"/>
        <c:lblOffset val="100"/>
        <c:noMultiLvlLbl val="0"/>
      </c:catAx>
      <c:valAx>
        <c:axId val="401282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</a:t>
                </a:r>
                <a:r>
                  <a:rPr lang="en-US" baseline="0"/>
                  <a:t> in Crores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 [$₹-4009]\ * #,##0.00_ ;_ [$₹-4009]\ * \-#,##0.00_ ;_ [$₹-4009]\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2761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Operational Efficiency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Summary!$A$10</c:f>
              <c:strCache>
                <c:ptCount val="1"/>
                <c:pt idx="0">
                  <c:v> Operating profit margin (%)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Summary!$B$9:$F$9</c:f>
              <c:numCache>
                <c:formatCode>"Year"\ 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Summary!$B$10:$F$10</c:f>
              <c:numCache>
                <c:formatCode>0%</c:formatCode>
                <c:ptCount val="5"/>
                <c:pt idx="0">
                  <c:v>-0.99745130527681658</c:v>
                </c:pt>
                <c:pt idx="1">
                  <c:v>0.26509371582177588</c:v>
                </c:pt>
                <c:pt idx="2">
                  <c:v>0.58266244633608411</c:v>
                </c:pt>
                <c:pt idx="3">
                  <c:v>0.67544911537932473</c:v>
                </c:pt>
                <c:pt idx="4">
                  <c:v>0.70693091785292705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6B-4287-A1C2-1854C7265B09}"/>
            </c:ext>
          </c:extLst>
        </c:ser>
        <c:ser>
          <c:idx val="1"/>
          <c:order val="1"/>
          <c:tx>
            <c:strRef>
              <c:f>Summary!$A$11</c:f>
              <c:strCache>
                <c:ptCount val="1"/>
                <c:pt idx="0">
                  <c:v> PAT %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Summary!$B$9:$F$9</c:f>
              <c:numCache>
                <c:formatCode>"Year"\ 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Summary!$B$11:$F$11</c:f>
              <c:numCache>
                <c:formatCode>0%</c:formatCode>
                <c:ptCount val="5"/>
                <c:pt idx="0">
                  <c:v>-0.99745130527681658</c:v>
                </c:pt>
                <c:pt idx="1">
                  <c:v>0.19882028686633188</c:v>
                </c:pt>
                <c:pt idx="2">
                  <c:v>0.43699683475206308</c:v>
                </c:pt>
                <c:pt idx="3">
                  <c:v>0.50658683653449355</c:v>
                </c:pt>
                <c:pt idx="4">
                  <c:v>0.53019818838969524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6B-4287-A1C2-1854C7265B0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01281112"/>
        <c:axId val="401279800"/>
      </c:lineChart>
      <c:catAx>
        <c:axId val="401281112"/>
        <c:scaling>
          <c:orientation val="minMax"/>
        </c:scaling>
        <c:delete val="0"/>
        <c:axPos val="b"/>
        <c:numFmt formatCode="&quot;Year&quot;\ 0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279800"/>
        <c:crosses val="autoZero"/>
        <c:auto val="1"/>
        <c:lblAlgn val="ctr"/>
        <c:lblOffset val="100"/>
        <c:noMultiLvlLbl val="0"/>
      </c:catAx>
      <c:valAx>
        <c:axId val="40127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281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107950</xdr:colOff>
      <xdr:row>21</xdr:row>
      <xdr:rowOff>158750</xdr:rowOff>
    </xdr:from>
    <xdr:to>
      <xdr:col>12</xdr:col>
      <xdr:colOff>127000</xdr:colOff>
      <xdr:row>40</xdr:row>
      <xdr:rowOff>127000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E09E331-4192-4045-95B5-1F4E806EB4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123775</xdr:colOff>
      <xdr:row>21</xdr:row>
      <xdr:rowOff>154013</xdr:rowOff>
    </xdr:from>
    <xdr:to>
      <xdr:col>6</xdr:col>
      <xdr:colOff>0</xdr:colOff>
      <xdr:row>40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F49F199-370D-445B-A790-5A8E909C4A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Prima%20Vista\2006\Tax\Data\Prima%20Vista\2005\Tax\DATA\TATIMEL\LAPORAN\R-TATIMEL-01.Revisi%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Prima%20Vista\2006\Tax\Data\Prima%20Vista\2005\Tax\data\TATIMEL\2001\R-TATIMEL-01.Revisi%20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reya's%20Laptop\Desktop\Pitch%20Our%20Ways\Joy%20Prem\V2_Joy%20prem%20Burger.xlsx" TargetMode="External"/><Relationship Id="rId1" Type="http://schemas.openxmlformats.org/officeDocument/2006/relationships/externalLinkPath" Target="file:///C:\Users\Shreya's%20Laptop\Desktop\Pitch%20Our%20Ways\Joy%20Prem\V2_Joy%20prem%20Burg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-WP"/>
      <sheetName val="COV"/>
      <sheetName val="NRC"/>
      <sheetName val="RL"/>
      <sheetName val="L-EK"/>
      <sheetName val="A-KAS"/>
      <sheetName val="NOTES"/>
      <sheetName val="A-R"/>
      <sheetName val="LAMP"/>
      <sheetName val="P-FIS"/>
      <sheetName val="P-K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4">
          <cell r="B14" t="str">
            <v>A</v>
          </cell>
          <cell r="C14" t="str">
            <v>PERABOT KANTOR ( 25% )</v>
          </cell>
        </row>
        <row r="16">
          <cell r="B16">
            <v>1</v>
          </cell>
          <cell r="C16" t="str">
            <v>FURNITURE</v>
          </cell>
          <cell r="E16">
            <v>4687200</v>
          </cell>
          <cell r="F16">
            <v>4217713</v>
          </cell>
          <cell r="G16">
            <v>469487</v>
          </cell>
        </row>
        <row r="17">
          <cell r="B17">
            <v>2</v>
          </cell>
          <cell r="C17" t="str">
            <v>EQUIPMENT</v>
          </cell>
          <cell r="E17">
            <v>13597500</v>
          </cell>
          <cell r="F17">
            <v>12201265</v>
          </cell>
          <cell r="G17">
            <v>1396235</v>
          </cell>
        </row>
        <row r="18">
          <cell r="B18">
            <v>3</v>
          </cell>
          <cell r="C18" t="str">
            <v>LEMARI</v>
          </cell>
          <cell r="E18">
            <v>1350000</v>
          </cell>
          <cell r="F18">
            <v>922852</v>
          </cell>
          <cell r="G18">
            <v>427148</v>
          </cell>
        </row>
        <row r="19">
          <cell r="B19">
            <v>4</v>
          </cell>
          <cell r="C19" t="str">
            <v>MEJA KURSI</v>
          </cell>
          <cell r="E19">
            <v>4617500</v>
          </cell>
          <cell r="F19">
            <v>1154375</v>
          </cell>
          <cell r="G19">
            <v>3463125</v>
          </cell>
        </row>
        <row r="20">
          <cell r="B20">
            <v>5</v>
          </cell>
          <cell r="C20" t="str">
            <v>HANDPHONE AUDIOVOX</v>
          </cell>
          <cell r="E20">
            <v>1100000</v>
          </cell>
          <cell r="F20">
            <v>275000</v>
          </cell>
          <cell r="G20">
            <v>825000</v>
          </cell>
        </row>
        <row r="21">
          <cell r="B21">
            <v>6</v>
          </cell>
          <cell r="C21" t="str">
            <v>HANDPHONE NOKIA 5110</v>
          </cell>
          <cell r="E21">
            <v>1050000</v>
          </cell>
          <cell r="F21">
            <v>262500</v>
          </cell>
          <cell r="G21">
            <v>787500</v>
          </cell>
        </row>
        <row r="22">
          <cell r="B22">
            <v>7</v>
          </cell>
          <cell r="C22" t="str">
            <v>HANDPHONE AUDIOVOX</v>
          </cell>
          <cell r="E22">
            <v>1100000</v>
          </cell>
          <cell r="F22">
            <v>275000</v>
          </cell>
          <cell r="G22">
            <v>825000</v>
          </cell>
        </row>
        <row r="23">
          <cell r="B23">
            <v>8</v>
          </cell>
          <cell r="C23" t="str">
            <v>BATERAI HANDPHONE</v>
          </cell>
          <cell r="E23">
            <v>225000</v>
          </cell>
          <cell r="F23">
            <v>56250</v>
          </cell>
          <cell r="G23">
            <v>168750</v>
          </cell>
        </row>
        <row r="24">
          <cell r="B24">
            <v>9</v>
          </cell>
          <cell r="C24" t="str">
            <v>1 UNIT LEMARI</v>
          </cell>
          <cell r="D24">
            <v>37119</v>
          </cell>
        </row>
        <row r="25">
          <cell r="C25" t="str">
            <v>JUMLAH PERABOT &amp; PERALT.</v>
          </cell>
          <cell r="E25">
            <v>27727200</v>
          </cell>
          <cell r="F25">
            <v>19364955</v>
          </cell>
          <cell r="G25">
            <v>8362245</v>
          </cell>
        </row>
        <row r="27">
          <cell r="B27" t="str">
            <v>B</v>
          </cell>
          <cell r="C27" t="str">
            <v>PERALATAN KANTOR ( 12,5%)</v>
          </cell>
        </row>
        <row r="29">
          <cell r="B29">
            <v>1</v>
          </cell>
          <cell r="C29" t="str">
            <v>FORKLIFT</v>
          </cell>
          <cell r="E29">
            <v>1220000</v>
          </cell>
          <cell r="F29">
            <v>1097863</v>
          </cell>
          <cell r="G29">
            <v>122137</v>
          </cell>
        </row>
        <row r="30">
          <cell r="B30">
            <v>2</v>
          </cell>
          <cell r="C30" t="str">
            <v>MESIN TIK</v>
          </cell>
          <cell r="E30">
            <v>620000</v>
          </cell>
          <cell r="F30">
            <v>557930</v>
          </cell>
          <cell r="G30">
            <v>62070</v>
          </cell>
        </row>
        <row r="31">
          <cell r="B31">
            <v>3</v>
          </cell>
          <cell r="C31" t="str">
            <v>PRINTER</v>
          </cell>
          <cell r="E31">
            <v>1500000</v>
          </cell>
          <cell r="F31">
            <v>1025391</v>
          </cell>
          <cell r="G31">
            <v>474609</v>
          </cell>
        </row>
        <row r="32">
          <cell r="B32">
            <v>4</v>
          </cell>
          <cell r="C32" t="str">
            <v>KOMPUTER PROGRAM</v>
          </cell>
          <cell r="E32">
            <v>4000000</v>
          </cell>
          <cell r="F32">
            <v>2734375</v>
          </cell>
          <cell r="G32">
            <v>1265625</v>
          </cell>
        </row>
        <row r="33">
          <cell r="B33">
            <v>5</v>
          </cell>
          <cell r="C33" t="str">
            <v>KOMPUTER</v>
          </cell>
          <cell r="E33">
            <v>3360000</v>
          </cell>
          <cell r="F33">
            <v>2296875</v>
          </cell>
          <cell r="G33">
            <v>1063125</v>
          </cell>
        </row>
        <row r="34">
          <cell r="B34">
            <v>6</v>
          </cell>
          <cell r="C34" t="str">
            <v>FORKLIFT</v>
          </cell>
          <cell r="E34">
            <v>19000000</v>
          </cell>
          <cell r="F34">
            <v>12988281</v>
          </cell>
          <cell r="G34">
            <v>6011719</v>
          </cell>
        </row>
        <row r="35">
          <cell r="B35">
            <v>7</v>
          </cell>
          <cell r="C35" t="str">
            <v>BRANKAS</v>
          </cell>
          <cell r="E35">
            <v>3735600</v>
          </cell>
          <cell r="F35">
            <v>2553633</v>
          </cell>
          <cell r="G35">
            <v>1181967</v>
          </cell>
        </row>
        <row r="36">
          <cell r="B36">
            <v>8</v>
          </cell>
          <cell r="C36" t="str">
            <v>TABUNG PEMADAM</v>
          </cell>
          <cell r="E36">
            <v>2707200</v>
          </cell>
          <cell r="F36">
            <v>1850625</v>
          </cell>
          <cell r="G36">
            <v>856575</v>
          </cell>
        </row>
        <row r="37">
          <cell r="B37">
            <v>9</v>
          </cell>
          <cell r="C37" t="str">
            <v>AC 3/4 PK</v>
          </cell>
          <cell r="E37">
            <v>2575000</v>
          </cell>
          <cell r="F37">
            <v>643750</v>
          </cell>
          <cell r="G37">
            <v>1931250</v>
          </cell>
        </row>
        <row r="38">
          <cell r="B38">
            <v>10</v>
          </cell>
          <cell r="C38" t="str">
            <v>2 AC CHANG HONG 1 PK</v>
          </cell>
          <cell r="E38">
            <v>5530000</v>
          </cell>
          <cell r="F38">
            <v>1382500</v>
          </cell>
          <cell r="G38">
            <v>4147500</v>
          </cell>
        </row>
        <row r="39">
          <cell r="B39">
            <v>11</v>
          </cell>
          <cell r="C39" t="str">
            <v>KOMPUTER</v>
          </cell>
          <cell r="E39">
            <v>6700000</v>
          </cell>
          <cell r="F39">
            <v>1675000</v>
          </cell>
          <cell r="G39">
            <v>5025000</v>
          </cell>
        </row>
        <row r="40">
          <cell r="B40">
            <v>12</v>
          </cell>
          <cell r="C40" t="str">
            <v>KOMPUTER PROGRAM</v>
          </cell>
          <cell r="E40">
            <v>6500000</v>
          </cell>
          <cell r="F40">
            <v>1625000</v>
          </cell>
          <cell r="G40">
            <v>4875000</v>
          </cell>
        </row>
        <row r="41">
          <cell r="B41">
            <v>13</v>
          </cell>
          <cell r="C41" t="str">
            <v>KOMPUTER + INSTALASI</v>
          </cell>
          <cell r="E41">
            <v>9805000</v>
          </cell>
          <cell r="F41">
            <v>2451250</v>
          </cell>
          <cell r="G41">
            <v>7353750</v>
          </cell>
        </row>
        <row r="42">
          <cell r="B42">
            <v>14</v>
          </cell>
          <cell r="C42" t="str">
            <v>SHOW CASE KACA ALUMUNIUM</v>
          </cell>
          <cell r="E42">
            <v>795000</v>
          </cell>
          <cell r="F42">
            <v>198750</v>
          </cell>
          <cell r="G42">
            <v>596250</v>
          </cell>
        </row>
        <row r="43">
          <cell r="B43">
            <v>15</v>
          </cell>
          <cell r="C43" t="str">
            <v>RAK BESI</v>
          </cell>
          <cell r="E43">
            <v>600000</v>
          </cell>
          <cell r="F43">
            <v>150000</v>
          </cell>
          <cell r="G43">
            <v>450000</v>
          </cell>
        </row>
        <row r="44">
          <cell r="B44">
            <v>16</v>
          </cell>
          <cell r="C44" t="str">
            <v>PRINTER EPSON LX 300</v>
          </cell>
          <cell r="E44">
            <v>1275000</v>
          </cell>
          <cell r="F44">
            <v>318750</v>
          </cell>
          <cell r="G44">
            <v>956250</v>
          </cell>
        </row>
        <row r="45">
          <cell r="B45">
            <v>17</v>
          </cell>
          <cell r="C45" t="str">
            <v>12 UNIT TELEPON PABX+INSTALASI</v>
          </cell>
          <cell r="D45">
            <v>37225</v>
          </cell>
        </row>
        <row r="46">
          <cell r="B46">
            <v>18</v>
          </cell>
          <cell r="C46" t="str">
            <v>1 UNIT SEMI AC</v>
          </cell>
          <cell r="D46">
            <v>37225</v>
          </cell>
        </row>
        <row r="47">
          <cell r="B47">
            <v>19</v>
          </cell>
          <cell r="C47" t="str">
            <v>1 UNIT STABILIZER</v>
          </cell>
          <cell r="D47">
            <v>37225</v>
          </cell>
        </row>
        <row r="48">
          <cell r="C48" t="str">
            <v>JUMLAH PERABOT &amp; PERALT.</v>
          </cell>
          <cell r="E48">
            <v>69922800</v>
          </cell>
          <cell r="F48">
            <v>33549973</v>
          </cell>
          <cell r="G48">
            <v>36372827</v>
          </cell>
        </row>
        <row r="50">
          <cell r="B50" t="str">
            <v>C</v>
          </cell>
          <cell r="C50" t="str">
            <v>KENDARAAN ( 20%)</v>
          </cell>
        </row>
        <row r="52">
          <cell r="B52">
            <v>1</v>
          </cell>
          <cell r="C52" t="str">
            <v>MOBIL DAIHATSU</v>
          </cell>
          <cell r="D52">
            <v>1996</v>
          </cell>
          <cell r="E52">
            <v>24216500</v>
          </cell>
          <cell r="F52">
            <v>24027317</v>
          </cell>
          <cell r="G52">
            <v>189183</v>
          </cell>
        </row>
        <row r="53">
          <cell r="B53">
            <v>2</v>
          </cell>
          <cell r="C53" t="str">
            <v>BOX MOBIL</v>
          </cell>
          <cell r="D53">
            <v>1996</v>
          </cell>
          <cell r="E53">
            <v>2750000</v>
          </cell>
          <cell r="F53">
            <v>2578125</v>
          </cell>
          <cell r="G53">
            <v>171875</v>
          </cell>
        </row>
        <row r="54">
          <cell r="C54" t="str">
            <v xml:space="preserve">JUMLAH KENDARAAN </v>
          </cell>
          <cell r="E54">
            <v>26966500</v>
          </cell>
          <cell r="F54">
            <v>26605442</v>
          </cell>
          <cell r="G54">
            <v>361058</v>
          </cell>
        </row>
        <row r="57">
          <cell r="C57" t="str">
            <v>JUMLAH KESELURUHAN</v>
          </cell>
          <cell r="E57">
            <v>124616500</v>
          </cell>
          <cell r="F57">
            <v>79520370</v>
          </cell>
          <cell r="G57">
            <v>45096130</v>
          </cell>
        </row>
      </sheetData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-WP"/>
      <sheetName val="COV"/>
      <sheetName val="NRC"/>
      <sheetName val="RL"/>
      <sheetName val="L-EK"/>
      <sheetName val="A-KAS"/>
      <sheetName val="NOTES"/>
      <sheetName val="A-R"/>
      <sheetName val="LAMP"/>
      <sheetName val="P-FIS"/>
      <sheetName val="P-K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V14">
            <v>0</v>
          </cell>
        </row>
        <row r="16">
          <cell r="E16">
            <v>4687200</v>
          </cell>
          <cell r="F16">
            <v>4217713</v>
          </cell>
          <cell r="G16">
            <v>469487</v>
          </cell>
          <cell r="I16">
            <v>4687200</v>
          </cell>
          <cell r="J16">
            <v>97650</v>
          </cell>
          <cell r="K16">
            <v>97650</v>
          </cell>
          <cell r="L16">
            <v>97650</v>
          </cell>
          <cell r="M16">
            <v>97650</v>
          </cell>
          <cell r="N16">
            <v>78887</v>
          </cell>
          <cell r="V16">
            <v>469487</v>
          </cell>
          <cell r="W16">
            <v>4687200</v>
          </cell>
          <cell r="X16">
            <v>0</v>
          </cell>
        </row>
        <row r="17">
          <cell r="E17">
            <v>13597500</v>
          </cell>
          <cell r="F17">
            <v>12201265</v>
          </cell>
          <cell r="G17">
            <v>1396235</v>
          </cell>
          <cell r="I17">
            <v>13597500</v>
          </cell>
          <cell r="J17">
            <v>283281.25</v>
          </cell>
          <cell r="K17">
            <v>283281.25</v>
          </cell>
          <cell r="L17">
            <v>283281.25</v>
          </cell>
          <cell r="M17">
            <v>283281.25</v>
          </cell>
          <cell r="N17">
            <v>263110</v>
          </cell>
          <cell r="V17">
            <v>1396235</v>
          </cell>
          <cell r="W17">
            <v>13597500</v>
          </cell>
          <cell r="X17">
            <v>0</v>
          </cell>
        </row>
        <row r="18">
          <cell r="E18">
            <v>1350000</v>
          </cell>
          <cell r="F18">
            <v>922852</v>
          </cell>
          <cell r="G18">
            <v>427148</v>
          </cell>
          <cell r="I18">
            <v>1350000</v>
          </cell>
          <cell r="J18">
            <v>35596</v>
          </cell>
          <cell r="K18">
            <v>35596</v>
          </cell>
          <cell r="L18">
            <v>35596</v>
          </cell>
          <cell r="M18">
            <v>35596</v>
          </cell>
          <cell r="N18">
            <v>35596</v>
          </cell>
          <cell r="O18">
            <v>35596</v>
          </cell>
          <cell r="P18">
            <v>35596</v>
          </cell>
          <cell r="Q18">
            <v>35596</v>
          </cell>
          <cell r="R18">
            <v>35596</v>
          </cell>
          <cell r="S18">
            <v>35596</v>
          </cell>
          <cell r="T18">
            <v>35596</v>
          </cell>
          <cell r="U18">
            <v>35591</v>
          </cell>
          <cell r="V18">
            <v>427148</v>
          </cell>
          <cell r="W18">
            <v>1350000</v>
          </cell>
          <cell r="X18">
            <v>0</v>
          </cell>
        </row>
        <row r="19">
          <cell r="E19">
            <v>4617500</v>
          </cell>
          <cell r="F19">
            <v>1154375</v>
          </cell>
          <cell r="G19">
            <v>3463125</v>
          </cell>
          <cell r="I19">
            <v>4617500</v>
          </cell>
          <cell r="J19">
            <v>96197.916666666672</v>
          </cell>
          <cell r="K19">
            <v>96197.916666666672</v>
          </cell>
          <cell r="L19">
            <v>96197.916666666672</v>
          </cell>
          <cell r="M19">
            <v>96197.916666666672</v>
          </cell>
          <cell r="N19">
            <v>96197.916666666672</v>
          </cell>
          <cell r="O19">
            <v>96197.916666666672</v>
          </cell>
          <cell r="P19">
            <v>96197.916666666672</v>
          </cell>
          <cell r="Q19">
            <v>96197.916666666672</v>
          </cell>
          <cell r="R19">
            <v>96197.916666666672</v>
          </cell>
          <cell r="S19">
            <v>96197.916666666672</v>
          </cell>
          <cell r="T19">
            <v>96197.916666666672</v>
          </cell>
          <cell r="U19">
            <v>96197.916666666672</v>
          </cell>
          <cell r="V19">
            <v>1154375</v>
          </cell>
          <cell r="W19">
            <v>2308750</v>
          </cell>
          <cell r="X19">
            <v>2308750</v>
          </cell>
        </row>
        <row r="20">
          <cell r="E20">
            <v>1100000</v>
          </cell>
          <cell r="F20">
            <v>275000</v>
          </cell>
          <cell r="G20">
            <v>825000</v>
          </cell>
          <cell r="I20">
            <v>1100000</v>
          </cell>
          <cell r="J20">
            <v>11458.333333333334</v>
          </cell>
          <cell r="K20">
            <v>11458.333333333334</v>
          </cell>
          <cell r="L20">
            <v>11458.333333333334</v>
          </cell>
          <cell r="M20">
            <v>11458.333333333334</v>
          </cell>
          <cell r="N20">
            <v>11458.333333333334</v>
          </cell>
          <cell r="O20">
            <v>11458.333333333334</v>
          </cell>
          <cell r="P20">
            <v>11458.333333333334</v>
          </cell>
          <cell r="Q20">
            <v>11458.333333333334</v>
          </cell>
          <cell r="R20">
            <v>11458.333333333334</v>
          </cell>
          <cell r="S20">
            <v>11458.333333333334</v>
          </cell>
          <cell r="T20">
            <v>11458.333333333334</v>
          </cell>
          <cell r="U20">
            <v>11458.333333333334</v>
          </cell>
          <cell r="V20">
            <v>137499.99999999997</v>
          </cell>
          <cell r="W20">
            <v>412500</v>
          </cell>
          <cell r="X20">
            <v>687500</v>
          </cell>
        </row>
        <row r="21">
          <cell r="E21">
            <v>1050000</v>
          </cell>
          <cell r="F21">
            <v>262500</v>
          </cell>
          <cell r="G21">
            <v>787500</v>
          </cell>
          <cell r="I21">
            <v>1050000</v>
          </cell>
          <cell r="J21">
            <v>21718.5</v>
          </cell>
          <cell r="K21">
            <v>21718.5</v>
          </cell>
          <cell r="L21">
            <v>21718.5</v>
          </cell>
          <cell r="M21">
            <v>21718.5</v>
          </cell>
          <cell r="N21">
            <v>21718.5</v>
          </cell>
          <cell r="O21">
            <v>21718.5</v>
          </cell>
          <cell r="P21">
            <v>21718.5</v>
          </cell>
          <cell r="Q21">
            <v>21718.5</v>
          </cell>
          <cell r="R21">
            <v>21718.5</v>
          </cell>
          <cell r="S21">
            <v>21718.5</v>
          </cell>
          <cell r="T21">
            <v>21718.5</v>
          </cell>
          <cell r="U21">
            <v>21712.5</v>
          </cell>
          <cell r="V21">
            <v>260616</v>
          </cell>
          <cell r="W21">
            <v>523116</v>
          </cell>
          <cell r="X21">
            <v>526884</v>
          </cell>
        </row>
        <row r="22">
          <cell r="E22">
            <v>1100000</v>
          </cell>
          <cell r="F22">
            <v>275000</v>
          </cell>
          <cell r="G22">
            <v>825000</v>
          </cell>
          <cell r="I22">
            <v>1100000</v>
          </cell>
          <cell r="J22">
            <v>11458.333333333334</v>
          </cell>
          <cell r="K22">
            <v>11458.333333333334</v>
          </cell>
          <cell r="L22">
            <v>11458.333333333334</v>
          </cell>
          <cell r="M22">
            <v>11458.333333333334</v>
          </cell>
          <cell r="N22">
            <v>11458.333333333334</v>
          </cell>
          <cell r="O22">
            <v>11458.333333333334</v>
          </cell>
          <cell r="P22">
            <v>11458.333333333334</v>
          </cell>
          <cell r="Q22">
            <v>11458.333333333334</v>
          </cell>
          <cell r="R22">
            <v>11458.333333333334</v>
          </cell>
          <cell r="S22">
            <v>11458.333333333334</v>
          </cell>
          <cell r="T22">
            <v>11458.333333333334</v>
          </cell>
          <cell r="U22">
            <v>11458.333333333334</v>
          </cell>
          <cell r="V22">
            <v>137499.99999999997</v>
          </cell>
          <cell r="W22">
            <v>412500</v>
          </cell>
          <cell r="X22">
            <v>687500</v>
          </cell>
        </row>
        <row r="23">
          <cell r="E23">
            <v>225000</v>
          </cell>
          <cell r="F23">
            <v>56250</v>
          </cell>
          <cell r="G23">
            <v>168750</v>
          </cell>
          <cell r="I23">
            <v>225000</v>
          </cell>
          <cell r="J23">
            <v>4687.5</v>
          </cell>
          <cell r="K23">
            <v>4687.5</v>
          </cell>
          <cell r="L23">
            <v>4687.5</v>
          </cell>
          <cell r="M23">
            <v>4687.5</v>
          </cell>
          <cell r="N23">
            <v>4687.5</v>
          </cell>
          <cell r="O23">
            <v>4687.5</v>
          </cell>
          <cell r="P23">
            <v>4687.5</v>
          </cell>
          <cell r="Q23">
            <v>4687.5</v>
          </cell>
          <cell r="R23">
            <v>4687.5</v>
          </cell>
          <cell r="S23">
            <v>4687.5</v>
          </cell>
          <cell r="T23">
            <v>4687.5</v>
          </cell>
          <cell r="U23">
            <v>4687.5</v>
          </cell>
          <cell r="V23">
            <v>56250</v>
          </cell>
          <cell r="W23">
            <v>112500</v>
          </cell>
          <cell r="X23">
            <v>112500</v>
          </cell>
        </row>
        <row r="24">
          <cell r="H24">
            <v>930000</v>
          </cell>
          <cell r="I24">
            <v>930000</v>
          </cell>
          <cell r="Q24">
            <v>19375</v>
          </cell>
          <cell r="R24">
            <v>19375</v>
          </cell>
          <cell r="S24">
            <v>19375</v>
          </cell>
          <cell r="T24">
            <v>19375</v>
          </cell>
          <cell r="U24">
            <v>19375</v>
          </cell>
          <cell r="V24">
            <v>96875</v>
          </cell>
          <cell r="W24">
            <v>96875</v>
          </cell>
          <cell r="X24">
            <v>833125</v>
          </cell>
        </row>
        <row r="25">
          <cell r="E25">
            <v>27727200</v>
          </cell>
          <cell r="F25">
            <v>19364955</v>
          </cell>
          <cell r="G25">
            <v>8362245</v>
          </cell>
          <cell r="H25">
            <v>930000</v>
          </cell>
          <cell r="I25">
            <v>28657200</v>
          </cell>
          <cell r="J25">
            <v>562047.83333333337</v>
          </cell>
          <cell r="K25">
            <v>562047.83333333337</v>
          </cell>
          <cell r="L25">
            <v>562047.83333333337</v>
          </cell>
          <cell r="M25">
            <v>562047.83333333337</v>
          </cell>
          <cell r="N25">
            <v>523113.58333333331</v>
          </cell>
          <cell r="O25">
            <v>181116.58333333337</v>
          </cell>
          <cell r="P25">
            <v>181116.58333333337</v>
          </cell>
          <cell r="Q25">
            <v>200491.58333333337</v>
          </cell>
          <cell r="R25">
            <v>200491.58333333337</v>
          </cell>
          <cell r="S25">
            <v>200491.58333333337</v>
          </cell>
          <cell r="T25">
            <v>200491.58333333337</v>
          </cell>
          <cell r="U25">
            <v>200480.58333333337</v>
          </cell>
          <cell r="V25">
            <v>4135986</v>
          </cell>
          <cell r="W25">
            <v>23500941</v>
          </cell>
          <cell r="X25">
            <v>5156259</v>
          </cell>
        </row>
        <row r="29">
          <cell r="E29">
            <v>1220000</v>
          </cell>
          <cell r="F29">
            <v>1097863</v>
          </cell>
          <cell r="G29">
            <v>122137</v>
          </cell>
          <cell r="I29">
            <v>1220000</v>
          </cell>
          <cell r="J29">
            <v>12708.333333333334</v>
          </cell>
          <cell r="K29">
            <v>12708.333333333334</v>
          </cell>
          <cell r="L29">
            <v>12708.333333333334</v>
          </cell>
          <cell r="M29">
            <v>12708.333333333334</v>
          </cell>
          <cell r="N29">
            <v>12708.333333333334</v>
          </cell>
          <cell r="O29">
            <v>12708.333333333334</v>
          </cell>
          <cell r="P29">
            <v>12708.333333333334</v>
          </cell>
          <cell r="Q29">
            <v>12708.333333333334</v>
          </cell>
          <cell r="R29">
            <v>12708.333333333334</v>
          </cell>
          <cell r="S29">
            <v>7762</v>
          </cell>
          <cell r="T29">
            <v>0</v>
          </cell>
          <cell r="U29">
            <v>0</v>
          </cell>
          <cell r="V29">
            <v>122136.99999999999</v>
          </cell>
          <cell r="W29">
            <v>1220000</v>
          </cell>
          <cell r="X29">
            <v>0</v>
          </cell>
        </row>
        <row r="30">
          <cell r="E30">
            <v>620000</v>
          </cell>
          <cell r="F30">
            <v>557930</v>
          </cell>
          <cell r="G30">
            <v>62070</v>
          </cell>
          <cell r="I30">
            <v>620000</v>
          </cell>
          <cell r="J30">
            <v>6458.333333333333</v>
          </cell>
          <cell r="K30">
            <v>6458.333333333333</v>
          </cell>
          <cell r="L30">
            <v>6458.333333333333</v>
          </cell>
          <cell r="M30">
            <v>6458.333333333333</v>
          </cell>
          <cell r="N30">
            <v>6458.333333333333</v>
          </cell>
          <cell r="O30">
            <v>6458.333333333333</v>
          </cell>
          <cell r="P30">
            <v>6458.333333333333</v>
          </cell>
          <cell r="Q30">
            <v>6458.333333333333</v>
          </cell>
          <cell r="R30">
            <v>6458.333333333333</v>
          </cell>
          <cell r="S30">
            <v>3945</v>
          </cell>
          <cell r="T30">
            <v>0</v>
          </cell>
          <cell r="U30">
            <v>0</v>
          </cell>
          <cell r="V30">
            <v>62070.000000000007</v>
          </cell>
          <cell r="W30">
            <v>620000</v>
          </cell>
          <cell r="X30">
            <v>0</v>
          </cell>
        </row>
        <row r="31">
          <cell r="E31">
            <v>1500000</v>
          </cell>
          <cell r="F31">
            <v>1025391</v>
          </cell>
          <cell r="G31">
            <v>474609</v>
          </cell>
          <cell r="I31">
            <v>1500000</v>
          </cell>
          <cell r="J31">
            <v>15625</v>
          </cell>
          <cell r="K31">
            <v>15625</v>
          </cell>
          <cell r="L31">
            <v>15625</v>
          </cell>
          <cell r="M31">
            <v>15625</v>
          </cell>
          <cell r="N31">
            <v>15625</v>
          </cell>
          <cell r="O31">
            <v>15625</v>
          </cell>
          <cell r="P31">
            <v>15625</v>
          </cell>
          <cell r="Q31">
            <v>15625</v>
          </cell>
          <cell r="R31">
            <v>15625</v>
          </cell>
          <cell r="S31">
            <v>15625</v>
          </cell>
          <cell r="T31">
            <v>15625</v>
          </cell>
          <cell r="U31">
            <v>15625</v>
          </cell>
          <cell r="V31">
            <v>187500</v>
          </cell>
          <cell r="W31">
            <v>1212891</v>
          </cell>
          <cell r="X31">
            <v>287109</v>
          </cell>
        </row>
        <row r="32">
          <cell r="E32">
            <v>4000000</v>
          </cell>
          <cell r="F32">
            <v>2734375</v>
          </cell>
          <cell r="G32">
            <v>1265625</v>
          </cell>
          <cell r="I32">
            <v>4000000</v>
          </cell>
          <cell r="J32">
            <v>41666.666666666664</v>
          </cell>
          <cell r="K32">
            <v>41666.666666666664</v>
          </cell>
          <cell r="L32">
            <v>41666.666666666664</v>
          </cell>
          <cell r="M32">
            <v>41666.666666666664</v>
          </cell>
          <cell r="N32">
            <v>41666.666666666664</v>
          </cell>
          <cell r="O32">
            <v>41666.666666666664</v>
          </cell>
          <cell r="P32">
            <v>41666.666666666664</v>
          </cell>
          <cell r="Q32">
            <v>41666.666666666664</v>
          </cell>
          <cell r="R32">
            <v>41666.666666666664</v>
          </cell>
          <cell r="S32">
            <v>41666.666666666664</v>
          </cell>
          <cell r="T32">
            <v>41666.666666666664</v>
          </cell>
          <cell r="U32">
            <v>41666.666666666664</v>
          </cell>
          <cell r="V32">
            <v>500000.00000000006</v>
          </cell>
          <cell r="W32">
            <v>3234375</v>
          </cell>
          <cell r="X32">
            <v>765625</v>
          </cell>
        </row>
        <row r="33">
          <cell r="E33">
            <v>3360000</v>
          </cell>
          <cell r="F33">
            <v>2296875</v>
          </cell>
          <cell r="G33">
            <v>1063125</v>
          </cell>
          <cell r="I33">
            <v>3360000</v>
          </cell>
          <cell r="J33">
            <v>35000</v>
          </cell>
          <cell r="K33">
            <v>35000</v>
          </cell>
          <cell r="L33">
            <v>35000</v>
          </cell>
          <cell r="M33">
            <v>35000</v>
          </cell>
          <cell r="N33">
            <v>35000</v>
          </cell>
          <cell r="O33">
            <v>35000</v>
          </cell>
          <cell r="P33">
            <v>35000</v>
          </cell>
          <cell r="Q33">
            <v>35000</v>
          </cell>
          <cell r="R33">
            <v>35000</v>
          </cell>
          <cell r="S33">
            <v>35000</v>
          </cell>
          <cell r="T33">
            <v>35000</v>
          </cell>
          <cell r="U33">
            <v>35000</v>
          </cell>
          <cell r="V33">
            <v>420000</v>
          </cell>
          <cell r="W33">
            <v>2716875</v>
          </cell>
          <cell r="X33">
            <v>643125</v>
          </cell>
        </row>
        <row r="34">
          <cell r="E34">
            <v>19000000</v>
          </cell>
          <cell r="F34">
            <v>12988281</v>
          </cell>
          <cell r="G34">
            <v>6011719</v>
          </cell>
          <cell r="I34">
            <v>19000000</v>
          </cell>
          <cell r="J34">
            <v>197916.66666666666</v>
          </cell>
          <cell r="K34">
            <v>197916.66666666666</v>
          </cell>
          <cell r="L34">
            <v>197916.66666666666</v>
          </cell>
          <cell r="M34">
            <v>197916.66666666666</v>
          </cell>
          <cell r="N34">
            <v>197916.66666666666</v>
          </cell>
          <cell r="O34">
            <v>197916.66666666666</v>
          </cell>
          <cell r="P34">
            <v>197916.66666666666</v>
          </cell>
          <cell r="Q34">
            <v>197916.66666666666</v>
          </cell>
          <cell r="R34">
            <v>197916.66666666666</v>
          </cell>
          <cell r="S34">
            <v>197916.66666666666</v>
          </cell>
          <cell r="T34">
            <v>197916.66666666666</v>
          </cell>
          <cell r="U34">
            <v>197916.66666666666</v>
          </cell>
          <cell r="V34">
            <v>2375001</v>
          </cell>
          <cell r="W34">
            <v>15363282</v>
          </cell>
          <cell r="X34">
            <v>3636718</v>
          </cell>
        </row>
        <row r="35">
          <cell r="E35">
            <v>3735600</v>
          </cell>
          <cell r="F35">
            <v>2553633</v>
          </cell>
          <cell r="G35">
            <v>1181967</v>
          </cell>
          <cell r="I35">
            <v>3735600</v>
          </cell>
          <cell r="J35">
            <v>38912.5</v>
          </cell>
          <cell r="K35">
            <v>38912.5</v>
          </cell>
          <cell r="L35">
            <v>38912.5</v>
          </cell>
          <cell r="M35">
            <v>38912.5</v>
          </cell>
          <cell r="N35">
            <v>38912.5</v>
          </cell>
          <cell r="O35">
            <v>38912.5</v>
          </cell>
          <cell r="P35">
            <v>38912.5</v>
          </cell>
          <cell r="Q35">
            <v>38912.5</v>
          </cell>
          <cell r="R35">
            <v>38912.5</v>
          </cell>
          <cell r="S35">
            <v>38912.5</v>
          </cell>
          <cell r="T35">
            <v>38912.5</v>
          </cell>
          <cell r="U35">
            <v>38912.5</v>
          </cell>
          <cell r="V35">
            <v>466951</v>
          </cell>
          <cell r="W35">
            <v>3020584</v>
          </cell>
          <cell r="X35">
            <v>715016</v>
          </cell>
        </row>
        <row r="36">
          <cell r="E36">
            <v>2707200</v>
          </cell>
          <cell r="F36">
            <v>1850625</v>
          </cell>
          <cell r="G36">
            <v>856575</v>
          </cell>
          <cell r="I36">
            <v>2707200</v>
          </cell>
          <cell r="J36">
            <v>28200</v>
          </cell>
          <cell r="K36">
            <v>28200</v>
          </cell>
          <cell r="L36">
            <v>28200</v>
          </cell>
          <cell r="M36">
            <v>28200</v>
          </cell>
          <cell r="N36">
            <v>28200</v>
          </cell>
          <cell r="O36">
            <v>28200</v>
          </cell>
          <cell r="P36">
            <v>28200</v>
          </cell>
          <cell r="Q36">
            <v>28200</v>
          </cell>
          <cell r="R36">
            <v>28200</v>
          </cell>
          <cell r="S36">
            <v>28200</v>
          </cell>
          <cell r="T36">
            <v>28200</v>
          </cell>
          <cell r="U36">
            <v>28200</v>
          </cell>
          <cell r="V36">
            <v>338400</v>
          </cell>
          <cell r="W36">
            <v>2189025</v>
          </cell>
          <cell r="X36">
            <v>518175</v>
          </cell>
        </row>
        <row r="37">
          <cell r="E37">
            <v>2575000</v>
          </cell>
          <cell r="F37">
            <v>643750</v>
          </cell>
          <cell r="G37">
            <v>1931250</v>
          </cell>
          <cell r="I37">
            <v>2575000</v>
          </cell>
          <cell r="J37">
            <v>26822.916666666668</v>
          </cell>
          <cell r="K37">
            <v>26822.916666666668</v>
          </cell>
          <cell r="L37">
            <v>26822.916666666668</v>
          </cell>
          <cell r="M37">
            <v>26822.916666666668</v>
          </cell>
          <cell r="N37">
            <v>26822.916666666668</v>
          </cell>
          <cell r="O37">
            <v>26822.916666666668</v>
          </cell>
          <cell r="P37">
            <v>26822.916666666668</v>
          </cell>
          <cell r="Q37">
            <v>26822.916666666668</v>
          </cell>
          <cell r="R37">
            <v>26822.916666666668</v>
          </cell>
          <cell r="S37">
            <v>26822.916666666668</v>
          </cell>
          <cell r="T37">
            <v>26822.916666666668</v>
          </cell>
          <cell r="U37">
            <v>26822.916666666668</v>
          </cell>
          <cell r="V37">
            <v>321876</v>
          </cell>
          <cell r="W37">
            <v>965626</v>
          </cell>
          <cell r="X37">
            <v>1609374</v>
          </cell>
        </row>
        <row r="38">
          <cell r="E38">
            <v>5530000</v>
          </cell>
          <cell r="F38">
            <v>1382500</v>
          </cell>
          <cell r="G38">
            <v>4147500</v>
          </cell>
          <cell r="I38">
            <v>5530000</v>
          </cell>
          <cell r="J38">
            <v>57604.166666666664</v>
          </cell>
          <cell r="K38">
            <v>57604.166666666664</v>
          </cell>
          <cell r="L38">
            <v>57604.166666666664</v>
          </cell>
          <cell r="M38">
            <v>57604.166666666664</v>
          </cell>
          <cell r="N38">
            <v>57604.166666666664</v>
          </cell>
          <cell r="O38">
            <v>57604.166666666664</v>
          </cell>
          <cell r="P38">
            <v>57604.166666666664</v>
          </cell>
          <cell r="Q38">
            <v>57604.166666666664</v>
          </cell>
          <cell r="R38">
            <v>57604.166666666664</v>
          </cell>
          <cell r="S38">
            <v>57604.166666666664</v>
          </cell>
          <cell r="T38">
            <v>57604.166666666664</v>
          </cell>
          <cell r="U38">
            <v>57604.166666666664</v>
          </cell>
          <cell r="V38">
            <v>691251</v>
          </cell>
          <cell r="W38">
            <v>2073751</v>
          </cell>
          <cell r="X38">
            <v>3456249</v>
          </cell>
        </row>
        <row r="39">
          <cell r="E39">
            <v>6700000</v>
          </cell>
          <cell r="F39">
            <v>1675000</v>
          </cell>
          <cell r="G39">
            <v>5025000</v>
          </cell>
          <cell r="I39">
            <v>6700000</v>
          </cell>
          <cell r="J39">
            <v>69791.666666666672</v>
          </cell>
          <cell r="K39">
            <v>69791.666666666672</v>
          </cell>
          <cell r="L39">
            <v>69791.666666666672</v>
          </cell>
          <cell r="M39">
            <v>69791.666666666672</v>
          </cell>
          <cell r="N39">
            <v>69791.666666666672</v>
          </cell>
          <cell r="O39">
            <v>69791.666666666672</v>
          </cell>
          <cell r="P39">
            <v>69791.666666666672</v>
          </cell>
          <cell r="Q39">
            <v>69791.666666666672</v>
          </cell>
          <cell r="R39">
            <v>69791.666666666672</v>
          </cell>
          <cell r="S39">
            <v>69791.666666666672</v>
          </cell>
          <cell r="T39">
            <v>69791.666666666672</v>
          </cell>
          <cell r="U39">
            <v>69791.666666666672</v>
          </cell>
          <cell r="V39">
            <v>837500.99999999988</v>
          </cell>
          <cell r="W39">
            <v>2512501</v>
          </cell>
          <cell r="X39">
            <v>4187499</v>
          </cell>
        </row>
        <row r="40">
          <cell r="E40">
            <v>6500000</v>
          </cell>
          <cell r="F40">
            <v>1625000</v>
          </cell>
          <cell r="G40">
            <v>4875000</v>
          </cell>
          <cell r="I40">
            <v>6500000</v>
          </cell>
          <cell r="J40">
            <v>67708.333333333328</v>
          </cell>
          <cell r="K40">
            <v>67708.333333333328</v>
          </cell>
          <cell r="L40">
            <v>67708.333333333328</v>
          </cell>
          <cell r="M40">
            <v>67708.333333333328</v>
          </cell>
          <cell r="N40">
            <v>67708.333333333328</v>
          </cell>
          <cell r="O40">
            <v>67708.333333333328</v>
          </cell>
          <cell r="P40">
            <v>67708.333333333328</v>
          </cell>
          <cell r="Q40">
            <v>67708.333333333328</v>
          </cell>
          <cell r="R40">
            <v>67708.333333333328</v>
          </cell>
          <cell r="S40">
            <v>67708.333333333328</v>
          </cell>
          <cell r="T40">
            <v>67708.333333333328</v>
          </cell>
          <cell r="U40">
            <v>67708.333333333328</v>
          </cell>
          <cell r="V40">
            <v>812501.00000000012</v>
          </cell>
          <cell r="W40">
            <v>2437501</v>
          </cell>
          <cell r="X40">
            <v>4062499</v>
          </cell>
        </row>
        <row r="41">
          <cell r="E41">
            <v>9805000</v>
          </cell>
          <cell r="F41">
            <v>2451250</v>
          </cell>
          <cell r="G41">
            <v>7353750</v>
          </cell>
          <cell r="I41">
            <v>9805000</v>
          </cell>
          <cell r="J41">
            <v>102135.41666666667</v>
          </cell>
          <cell r="K41">
            <v>102135.41666666667</v>
          </cell>
          <cell r="L41">
            <v>102135.41666666667</v>
          </cell>
          <cell r="M41">
            <v>102135.41666666667</v>
          </cell>
          <cell r="N41">
            <v>102135.41666666667</v>
          </cell>
          <cell r="O41">
            <v>102135.41666666667</v>
          </cell>
          <cell r="P41">
            <v>102135.41666666667</v>
          </cell>
          <cell r="Q41">
            <v>102135.41666666667</v>
          </cell>
          <cell r="R41">
            <v>102135.41666666667</v>
          </cell>
          <cell r="S41">
            <v>102135.41666666667</v>
          </cell>
          <cell r="T41">
            <v>102135.41666666667</v>
          </cell>
          <cell r="U41">
            <v>102135.41666666667</v>
          </cell>
          <cell r="V41">
            <v>1225626</v>
          </cell>
          <cell r="W41">
            <v>3676876</v>
          </cell>
          <cell r="X41">
            <v>6128124</v>
          </cell>
        </row>
        <row r="42">
          <cell r="E42">
            <v>795000</v>
          </cell>
          <cell r="F42">
            <v>198750</v>
          </cell>
          <cell r="G42">
            <v>596250</v>
          </cell>
          <cell r="I42">
            <v>795000</v>
          </cell>
          <cell r="J42">
            <v>8281.25</v>
          </cell>
          <cell r="K42">
            <v>8281.25</v>
          </cell>
          <cell r="L42">
            <v>8281.25</v>
          </cell>
          <cell r="M42">
            <v>8281.25</v>
          </cell>
          <cell r="N42">
            <v>8281.25</v>
          </cell>
          <cell r="O42">
            <v>8281.25</v>
          </cell>
          <cell r="P42">
            <v>8281.25</v>
          </cell>
          <cell r="Q42">
            <v>8281.25</v>
          </cell>
          <cell r="R42">
            <v>8281.25</v>
          </cell>
          <cell r="S42">
            <v>8281.25</v>
          </cell>
          <cell r="T42">
            <v>8281.25</v>
          </cell>
          <cell r="U42">
            <v>8281.25</v>
          </cell>
          <cell r="V42">
            <v>99376</v>
          </cell>
          <cell r="W42">
            <v>298126</v>
          </cell>
          <cell r="X42">
            <v>496874</v>
          </cell>
        </row>
        <row r="43">
          <cell r="E43">
            <v>600000</v>
          </cell>
          <cell r="F43">
            <v>150000</v>
          </cell>
          <cell r="G43">
            <v>450000</v>
          </cell>
          <cell r="I43">
            <v>600000</v>
          </cell>
          <cell r="J43">
            <v>6250</v>
          </cell>
          <cell r="K43">
            <v>6250</v>
          </cell>
          <cell r="L43">
            <v>6250</v>
          </cell>
          <cell r="M43">
            <v>6250</v>
          </cell>
          <cell r="N43">
            <v>6250</v>
          </cell>
          <cell r="O43">
            <v>6250</v>
          </cell>
          <cell r="P43">
            <v>6250</v>
          </cell>
          <cell r="Q43">
            <v>6250</v>
          </cell>
          <cell r="R43">
            <v>6250</v>
          </cell>
          <cell r="S43">
            <v>6250</v>
          </cell>
          <cell r="T43">
            <v>6250</v>
          </cell>
          <cell r="U43">
            <v>6250</v>
          </cell>
          <cell r="V43">
            <v>75000</v>
          </cell>
          <cell r="W43">
            <v>225000</v>
          </cell>
          <cell r="X43">
            <v>375000</v>
          </cell>
        </row>
        <row r="44">
          <cell r="E44">
            <v>1275000</v>
          </cell>
          <cell r="F44">
            <v>318750</v>
          </cell>
          <cell r="G44">
            <v>956250</v>
          </cell>
          <cell r="I44">
            <v>1275000</v>
          </cell>
          <cell r="J44">
            <v>13281.25</v>
          </cell>
          <cell r="K44">
            <v>13281.25</v>
          </cell>
          <cell r="L44">
            <v>13281.25</v>
          </cell>
          <cell r="M44">
            <v>13281.25</v>
          </cell>
          <cell r="N44">
            <v>13281.25</v>
          </cell>
          <cell r="O44">
            <v>13281.25</v>
          </cell>
          <cell r="P44">
            <v>13281.25</v>
          </cell>
          <cell r="Q44">
            <v>13281.25</v>
          </cell>
          <cell r="R44">
            <v>13281.25</v>
          </cell>
          <cell r="S44">
            <v>13281.25</v>
          </cell>
          <cell r="T44">
            <v>13281.25</v>
          </cell>
          <cell r="U44">
            <v>13281.25</v>
          </cell>
          <cell r="V44">
            <v>159376</v>
          </cell>
          <cell r="W44">
            <v>478126</v>
          </cell>
          <cell r="X44">
            <v>796874</v>
          </cell>
        </row>
        <row r="45">
          <cell r="H45">
            <v>9520000</v>
          </cell>
          <cell r="I45">
            <v>9520000</v>
          </cell>
          <cell r="U45">
            <v>99166.666666666672</v>
          </cell>
          <cell r="V45">
            <v>99166.666666666672</v>
          </cell>
          <cell r="W45">
            <v>99166.666666666672</v>
          </cell>
          <cell r="X45">
            <v>9420833.333333334</v>
          </cell>
        </row>
        <row r="46">
          <cell r="H46">
            <v>1400000</v>
          </cell>
          <cell r="I46">
            <v>1400000</v>
          </cell>
          <cell r="U46">
            <v>14583.333333333334</v>
          </cell>
          <cell r="V46">
            <v>14583.333333333334</v>
          </cell>
          <cell r="W46">
            <v>14583.333333333334</v>
          </cell>
          <cell r="X46">
            <v>1385416.6666666667</v>
          </cell>
        </row>
        <row r="47">
          <cell r="H47">
            <v>230000</v>
          </cell>
          <cell r="I47">
            <v>230000</v>
          </cell>
          <cell r="U47">
            <v>2395.8333333333335</v>
          </cell>
          <cell r="V47">
            <v>2395.8333333333335</v>
          </cell>
          <cell r="W47">
            <v>2395.8333333333335</v>
          </cell>
          <cell r="X47">
            <v>227604.16666666666</v>
          </cell>
        </row>
        <row r="48">
          <cell r="E48">
            <v>69922800</v>
          </cell>
          <cell r="F48">
            <v>33549973</v>
          </cell>
          <cell r="G48">
            <v>36372827</v>
          </cell>
          <cell r="H48">
            <v>11150000</v>
          </cell>
          <cell r="I48">
            <v>81072800</v>
          </cell>
          <cell r="J48">
            <v>728362.5</v>
          </cell>
          <cell r="K48">
            <v>728362.5</v>
          </cell>
          <cell r="L48">
            <v>728362.5</v>
          </cell>
          <cell r="M48">
            <v>728362.5</v>
          </cell>
          <cell r="N48">
            <v>728362.5</v>
          </cell>
          <cell r="O48">
            <v>728362.5</v>
          </cell>
          <cell r="P48">
            <v>728362.5</v>
          </cell>
          <cell r="Q48">
            <v>728362.5</v>
          </cell>
          <cell r="R48">
            <v>728362.5</v>
          </cell>
          <cell r="S48">
            <v>720902.83333333337</v>
          </cell>
          <cell r="T48">
            <v>709195.83333333337</v>
          </cell>
          <cell r="U48">
            <v>825341.66666666674</v>
          </cell>
          <cell r="V48">
            <v>8810711.833333334</v>
          </cell>
          <cell r="W48">
            <v>42360684.833333336</v>
          </cell>
          <cell r="X48">
            <v>38712115.166666664</v>
          </cell>
        </row>
        <row r="52">
          <cell r="E52">
            <v>24216500</v>
          </cell>
          <cell r="F52">
            <v>24027317</v>
          </cell>
          <cell r="G52">
            <v>189183</v>
          </cell>
          <cell r="I52">
            <v>24216500</v>
          </cell>
          <cell r="J52">
            <v>189183</v>
          </cell>
          <cell r="V52">
            <v>189183</v>
          </cell>
          <cell r="W52">
            <v>24216500</v>
          </cell>
          <cell r="X52">
            <v>0</v>
          </cell>
        </row>
        <row r="53">
          <cell r="E53">
            <v>2750000</v>
          </cell>
          <cell r="F53">
            <v>2578125</v>
          </cell>
          <cell r="G53">
            <v>171875</v>
          </cell>
          <cell r="I53">
            <v>2750000</v>
          </cell>
          <cell r="J53">
            <v>45833.333333333336</v>
          </cell>
          <cell r="K53">
            <v>45833.333333333336</v>
          </cell>
          <cell r="L53">
            <v>45833.333333333336</v>
          </cell>
          <cell r="M53">
            <v>34376</v>
          </cell>
          <cell r="V53">
            <v>171876</v>
          </cell>
          <cell r="W53">
            <v>2750000</v>
          </cell>
          <cell r="X53">
            <v>0</v>
          </cell>
        </row>
        <row r="54">
          <cell r="E54">
            <v>26966500</v>
          </cell>
          <cell r="F54">
            <v>26605442</v>
          </cell>
          <cell r="G54">
            <v>361058</v>
          </cell>
          <cell r="H54">
            <v>0</v>
          </cell>
          <cell r="I54">
            <v>26966500</v>
          </cell>
          <cell r="J54">
            <v>235016.33333333334</v>
          </cell>
          <cell r="K54">
            <v>45833.333333333336</v>
          </cell>
          <cell r="L54">
            <v>45833.333333333336</v>
          </cell>
          <cell r="M54">
            <v>34376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361059</v>
          </cell>
          <cell r="W54">
            <v>26966500</v>
          </cell>
          <cell r="X54">
            <v>0</v>
          </cell>
          <cell r="Y54">
            <v>0</v>
          </cell>
        </row>
        <row r="57">
          <cell r="E57">
            <v>124616500</v>
          </cell>
          <cell r="F57">
            <v>79520370</v>
          </cell>
          <cell r="G57">
            <v>45096130</v>
          </cell>
          <cell r="H57">
            <v>12080000</v>
          </cell>
          <cell r="I57">
            <v>136696500</v>
          </cell>
          <cell r="J57">
            <v>1525426.6666666667</v>
          </cell>
          <cell r="K57">
            <v>1336243.6666666667</v>
          </cell>
          <cell r="L57">
            <v>1336243.6666666667</v>
          </cell>
          <cell r="M57">
            <v>1324786.3333333335</v>
          </cell>
          <cell r="N57">
            <v>1251476.0833333333</v>
          </cell>
          <cell r="O57">
            <v>909479.08333333337</v>
          </cell>
          <cell r="P57">
            <v>909479.08333333337</v>
          </cell>
          <cell r="Q57">
            <v>928854.08333333337</v>
          </cell>
          <cell r="R57">
            <v>928854.08333333337</v>
          </cell>
          <cell r="S57">
            <v>921394.41666666674</v>
          </cell>
          <cell r="T57">
            <v>909687.41666666674</v>
          </cell>
          <cell r="U57">
            <v>1025822.2500000001</v>
          </cell>
          <cell r="V57">
            <v>13307756.833333334</v>
          </cell>
          <cell r="W57">
            <v>92828125.833333343</v>
          </cell>
          <cell r="X57">
            <v>43868374.166666664</v>
          </cell>
        </row>
        <row r="58">
          <cell r="J58">
            <v>1290410.3333333335</v>
          </cell>
          <cell r="K58">
            <v>1290410.3333333335</v>
          </cell>
          <cell r="L58">
            <v>1290410.3333333335</v>
          </cell>
          <cell r="M58">
            <v>1290410.3333333335</v>
          </cell>
          <cell r="N58">
            <v>1251476.0833333333</v>
          </cell>
          <cell r="O58">
            <v>909479.08333333337</v>
          </cell>
          <cell r="P58">
            <v>909479.08333333337</v>
          </cell>
          <cell r="Q58">
            <v>928854.08333333337</v>
          </cell>
          <cell r="R58">
            <v>928854.08333333337</v>
          </cell>
          <cell r="S58">
            <v>921394.41666666674</v>
          </cell>
          <cell r="T58">
            <v>909687.41666666674</v>
          </cell>
          <cell r="U58">
            <v>1025822.2500000001</v>
          </cell>
        </row>
      </sheetData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tle"/>
      <sheetName val="summary"/>
      <sheetName val="Dashborad"/>
      <sheetName val="Assumptions"/>
      <sheetName val="Income Sheet"/>
      <sheetName val="Balance Sheet"/>
      <sheetName val="Cash Flow Statement"/>
      <sheetName val="Sensitive Analysis"/>
      <sheetName val="Scenarios"/>
      <sheetName val="Valuation_DCF"/>
      <sheetName val="Valuation_RIM"/>
      <sheetName val="Revenue Assumptions"/>
      <sheetName val="Cost Assumptions"/>
      <sheetName val="Working For stores"/>
      <sheetName val="Salary"/>
      <sheetName val="Other Expenses"/>
      <sheetName val="Capex"/>
      <sheetName val="Key Valuation Assump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I25" t="str">
            <v>Month1</v>
          </cell>
          <cell r="J25" t="str">
            <v>Month 2</v>
          </cell>
          <cell r="K25" t="str">
            <v>Month3</v>
          </cell>
          <cell r="L25" t="str">
            <v>Month4</v>
          </cell>
          <cell r="M25" t="str">
            <v>Month5</v>
          </cell>
          <cell r="N25" t="str">
            <v>Month6</v>
          </cell>
          <cell r="O25" t="str">
            <v>Month7</v>
          </cell>
          <cell r="P25" t="str">
            <v>Month8</v>
          </cell>
          <cell r="Q25" t="str">
            <v>Month9</v>
          </cell>
          <cell r="R25" t="str">
            <v>Month10</v>
          </cell>
          <cell r="S25" t="str">
            <v>Month11</v>
          </cell>
          <cell r="T25" t="str">
            <v>Month12</v>
          </cell>
          <cell r="U25" t="str">
            <v>Month13</v>
          </cell>
          <cell r="V25" t="str">
            <v>Month14</v>
          </cell>
          <cell r="W25" t="str">
            <v>Month15</v>
          </cell>
          <cell r="X25" t="str">
            <v>Month16</v>
          </cell>
          <cell r="Y25" t="str">
            <v>Month17</v>
          </cell>
          <cell r="Z25" t="str">
            <v>Month18</v>
          </cell>
          <cell r="AA25" t="str">
            <v>Month19</v>
          </cell>
          <cell r="AB25" t="str">
            <v>Month20</v>
          </cell>
          <cell r="AC25" t="str">
            <v>Month21</v>
          </cell>
          <cell r="AD25" t="str">
            <v>Month22</v>
          </cell>
          <cell r="AE25" t="str">
            <v>Month23</v>
          </cell>
          <cell r="AF25" t="str">
            <v>Month24</v>
          </cell>
          <cell r="AG25" t="str">
            <v>Month25</v>
          </cell>
          <cell r="AH25" t="str">
            <v>Month26</v>
          </cell>
          <cell r="AI25" t="str">
            <v>Month27</v>
          </cell>
          <cell r="AJ25" t="str">
            <v>Month28</v>
          </cell>
          <cell r="AK25" t="str">
            <v>Month29</v>
          </cell>
          <cell r="AL25" t="str">
            <v>Month30</v>
          </cell>
          <cell r="AM25" t="str">
            <v>Month31</v>
          </cell>
          <cell r="AN25" t="str">
            <v>Month32</v>
          </cell>
          <cell r="AO25" t="str">
            <v>Month33</v>
          </cell>
          <cell r="AP25" t="str">
            <v>Month34</v>
          </cell>
          <cell r="AQ25" t="str">
            <v>Month35</v>
          </cell>
          <cell r="AR25" t="str">
            <v>Month36</v>
          </cell>
          <cell r="AS25" t="str">
            <v>Month37</v>
          </cell>
          <cell r="AT25" t="str">
            <v>Month38</v>
          </cell>
          <cell r="AU25" t="str">
            <v>Month39</v>
          </cell>
          <cell r="AV25" t="str">
            <v>Month40</v>
          </cell>
          <cell r="AW25" t="str">
            <v>Month41</v>
          </cell>
          <cell r="AX25" t="str">
            <v>Month42</v>
          </cell>
          <cell r="AY25" t="str">
            <v>Month43</v>
          </cell>
          <cell r="AZ25" t="str">
            <v>Month44</v>
          </cell>
          <cell r="BA25" t="str">
            <v>Month45</v>
          </cell>
          <cell r="BB25" t="str">
            <v>Month46</v>
          </cell>
          <cell r="BC25" t="str">
            <v>Month47</v>
          </cell>
          <cell r="BD25" t="str">
            <v>Month48</v>
          </cell>
          <cell r="BE25" t="str">
            <v>Month49</v>
          </cell>
          <cell r="BF25" t="str">
            <v>Month50</v>
          </cell>
          <cell r="BG25" t="str">
            <v>Month51</v>
          </cell>
          <cell r="BH25" t="str">
            <v>Month52</v>
          </cell>
          <cell r="BI25" t="str">
            <v>Month53</v>
          </cell>
          <cell r="BJ25" t="str">
            <v>Month54</v>
          </cell>
          <cell r="BK25" t="str">
            <v>Month55</v>
          </cell>
          <cell r="BL25" t="str">
            <v>Month56</v>
          </cell>
          <cell r="BM25" t="str">
            <v>Month57</v>
          </cell>
          <cell r="BN25" t="str">
            <v>Month58</v>
          </cell>
          <cell r="BO25" t="str">
            <v>Month59</v>
          </cell>
          <cell r="BP25" t="str">
            <v>Month60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4D530A-181D-48A4-8D9B-8BB9E11DC346}" name="Table1" displayName="Table1" ref="D5:I12" totalsRowShown="0" headerRowDxfId="13" dataDxfId="12" headerRowBorderDxfId="10" tableBorderDxfId="11" totalsRowBorderDxfId="9">
  <tableColumns count="6">
    <tableColumn id="1" xr3:uid="{96C7D5B4-AECD-4054-9F36-6614278FBFB1}" name="Details" dataDxfId="8"/>
    <tableColumn id="2" xr3:uid="{E39ABDBD-620D-44E3-98D2-E27179176B32}" name="Year 1" dataDxfId="7"/>
    <tableColumn id="3" xr3:uid="{0CE40515-EF95-4238-AEC7-16719BE6FB85}" name="Year 2" dataDxfId="6"/>
    <tableColumn id="4" xr3:uid="{4C9C5633-3A33-45C3-967C-68BBD8438005}" name="Year 3" dataDxfId="5"/>
    <tableColumn id="5" xr3:uid="{481A968E-18FD-46FD-B0F9-83C00B5D4DD0}" name="Year 4" dataDxfId="4"/>
    <tableColumn id="6" xr3:uid="{2A1A1057-DC3B-4FBF-B0A6-244EBF9D6506}" name="Year 5" dataDxfId="3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FAA84-C4FF-4D14-B0CC-F84FAC1ADB29}">
  <sheetPr>
    <tabColor theme="7" tint="0.79998168889431442"/>
  </sheetPr>
  <dimension ref="A1:BR67"/>
  <sheetViews>
    <sheetView showGridLines="0" zoomScaleNormal="100" workbookViewId="0">
      <pane xSplit="3" ySplit="4" topLeftCell="BK8" activePane="bottomRight" state="frozen"/>
      <selection pane="topRight" activeCell="D1" sqref="D1"/>
      <selection pane="bottomLeft" activeCell="A5" sqref="A5"/>
      <selection pane="bottomRight" activeCell="BN21" sqref="BN21"/>
    </sheetView>
  </sheetViews>
  <sheetFormatPr defaultColWidth="8.81640625" defaultRowHeight="13" x14ac:dyDescent="0.3"/>
  <cols>
    <col min="1" max="1" width="40" style="1" customWidth="1"/>
    <col min="2" max="2" width="10" style="1" customWidth="1"/>
    <col min="3" max="3" width="10" style="57" customWidth="1"/>
    <col min="4" max="63" width="14.453125" style="138" customWidth="1"/>
    <col min="64" max="64" width="7.1796875" style="138" customWidth="1"/>
    <col min="65" max="65" width="8.81640625" style="138"/>
    <col min="66" max="66" width="14.453125" style="138" customWidth="1"/>
    <col min="67" max="67" width="13.36328125" style="138" customWidth="1"/>
    <col min="68" max="68" width="12.6328125" style="138" customWidth="1"/>
    <col min="69" max="69" width="13.1796875" style="138" customWidth="1"/>
    <col min="70" max="70" width="14.6328125" style="138" customWidth="1"/>
    <col min="71" max="16384" width="8.81640625" style="138"/>
  </cols>
  <sheetData>
    <row r="1" spans="1:70" s="185" customFormat="1" ht="14.5" x14ac:dyDescent="0.35">
      <c r="A1" s="184" t="s">
        <v>28</v>
      </c>
      <c r="C1" s="186"/>
    </row>
    <row r="2" spans="1:70" s="190" customFormat="1" ht="14" customHeight="1" x14ac:dyDescent="0.3">
      <c r="A2" s="187" t="s">
        <v>145</v>
      </c>
      <c r="B2" s="187"/>
      <c r="C2" s="188"/>
      <c r="D2" s="189">
        <v>1</v>
      </c>
      <c r="E2" s="189">
        <f>D2+1</f>
        <v>2</v>
      </c>
      <c r="F2" s="189">
        <f t="shared" ref="F2:BK2" si="0">E2+1</f>
        <v>3</v>
      </c>
      <c r="G2" s="189">
        <f t="shared" si="0"/>
        <v>4</v>
      </c>
      <c r="H2" s="189">
        <f t="shared" si="0"/>
        <v>5</v>
      </c>
      <c r="I2" s="189">
        <f t="shared" si="0"/>
        <v>6</v>
      </c>
      <c r="J2" s="189">
        <f t="shared" si="0"/>
        <v>7</v>
      </c>
      <c r="K2" s="189">
        <f t="shared" si="0"/>
        <v>8</v>
      </c>
      <c r="L2" s="189">
        <f t="shared" si="0"/>
        <v>9</v>
      </c>
      <c r="M2" s="189">
        <f t="shared" si="0"/>
        <v>10</v>
      </c>
      <c r="N2" s="189">
        <f t="shared" si="0"/>
        <v>11</v>
      </c>
      <c r="O2" s="189">
        <f t="shared" si="0"/>
        <v>12</v>
      </c>
      <c r="P2" s="189">
        <f t="shared" si="0"/>
        <v>13</v>
      </c>
      <c r="Q2" s="189">
        <f t="shared" si="0"/>
        <v>14</v>
      </c>
      <c r="R2" s="189">
        <f t="shared" si="0"/>
        <v>15</v>
      </c>
      <c r="S2" s="189">
        <f t="shared" si="0"/>
        <v>16</v>
      </c>
      <c r="T2" s="189">
        <f t="shared" si="0"/>
        <v>17</v>
      </c>
      <c r="U2" s="189">
        <f t="shared" si="0"/>
        <v>18</v>
      </c>
      <c r="V2" s="189">
        <f t="shared" si="0"/>
        <v>19</v>
      </c>
      <c r="W2" s="189">
        <f t="shared" si="0"/>
        <v>20</v>
      </c>
      <c r="X2" s="189">
        <f t="shared" si="0"/>
        <v>21</v>
      </c>
      <c r="Y2" s="189">
        <f t="shared" si="0"/>
        <v>22</v>
      </c>
      <c r="Z2" s="189">
        <f t="shared" si="0"/>
        <v>23</v>
      </c>
      <c r="AA2" s="189">
        <f t="shared" si="0"/>
        <v>24</v>
      </c>
      <c r="AB2" s="189">
        <f t="shared" si="0"/>
        <v>25</v>
      </c>
      <c r="AC2" s="189">
        <f t="shared" si="0"/>
        <v>26</v>
      </c>
      <c r="AD2" s="189">
        <f t="shared" si="0"/>
        <v>27</v>
      </c>
      <c r="AE2" s="189">
        <f t="shared" si="0"/>
        <v>28</v>
      </c>
      <c r="AF2" s="189">
        <f t="shared" si="0"/>
        <v>29</v>
      </c>
      <c r="AG2" s="189">
        <f t="shared" si="0"/>
        <v>30</v>
      </c>
      <c r="AH2" s="189">
        <f t="shared" si="0"/>
        <v>31</v>
      </c>
      <c r="AI2" s="189">
        <f t="shared" si="0"/>
        <v>32</v>
      </c>
      <c r="AJ2" s="189">
        <f t="shared" si="0"/>
        <v>33</v>
      </c>
      <c r="AK2" s="189">
        <f t="shared" si="0"/>
        <v>34</v>
      </c>
      <c r="AL2" s="189">
        <f t="shared" si="0"/>
        <v>35</v>
      </c>
      <c r="AM2" s="189">
        <f t="shared" si="0"/>
        <v>36</v>
      </c>
      <c r="AN2" s="189">
        <f t="shared" si="0"/>
        <v>37</v>
      </c>
      <c r="AO2" s="189">
        <f t="shared" si="0"/>
        <v>38</v>
      </c>
      <c r="AP2" s="189">
        <f t="shared" si="0"/>
        <v>39</v>
      </c>
      <c r="AQ2" s="189">
        <f t="shared" si="0"/>
        <v>40</v>
      </c>
      <c r="AR2" s="189">
        <f t="shared" si="0"/>
        <v>41</v>
      </c>
      <c r="AS2" s="189">
        <f t="shared" si="0"/>
        <v>42</v>
      </c>
      <c r="AT2" s="189">
        <f t="shared" si="0"/>
        <v>43</v>
      </c>
      <c r="AU2" s="189">
        <f t="shared" si="0"/>
        <v>44</v>
      </c>
      <c r="AV2" s="189">
        <f t="shared" si="0"/>
        <v>45</v>
      </c>
      <c r="AW2" s="189">
        <f t="shared" si="0"/>
        <v>46</v>
      </c>
      <c r="AX2" s="189">
        <f t="shared" si="0"/>
        <v>47</v>
      </c>
      <c r="AY2" s="189">
        <f t="shared" si="0"/>
        <v>48</v>
      </c>
      <c r="AZ2" s="189">
        <f t="shared" si="0"/>
        <v>49</v>
      </c>
      <c r="BA2" s="189">
        <f t="shared" si="0"/>
        <v>50</v>
      </c>
      <c r="BB2" s="189">
        <f t="shared" si="0"/>
        <v>51</v>
      </c>
      <c r="BC2" s="189">
        <f t="shared" si="0"/>
        <v>52</v>
      </c>
      <c r="BD2" s="189">
        <f t="shared" si="0"/>
        <v>53</v>
      </c>
      <c r="BE2" s="189">
        <f t="shared" si="0"/>
        <v>54</v>
      </c>
      <c r="BF2" s="189">
        <f t="shared" si="0"/>
        <v>55</v>
      </c>
      <c r="BG2" s="189">
        <f t="shared" si="0"/>
        <v>56</v>
      </c>
      <c r="BH2" s="189">
        <f t="shared" si="0"/>
        <v>57</v>
      </c>
      <c r="BI2" s="189">
        <f t="shared" si="0"/>
        <v>58</v>
      </c>
      <c r="BJ2" s="189">
        <f t="shared" si="0"/>
        <v>59</v>
      </c>
      <c r="BK2" s="189">
        <f t="shared" si="0"/>
        <v>60</v>
      </c>
      <c r="BL2" s="189"/>
      <c r="BM2" s="189"/>
      <c r="BN2" s="191">
        <v>1</v>
      </c>
      <c r="BO2" s="191">
        <f>BN2+1</f>
        <v>2</v>
      </c>
      <c r="BP2" s="191">
        <f>BO2+1</f>
        <v>3</v>
      </c>
      <c r="BQ2" s="191">
        <f>BP2+1</f>
        <v>4</v>
      </c>
      <c r="BR2" s="191">
        <f>BQ2+1</f>
        <v>5</v>
      </c>
    </row>
    <row r="3" spans="1:70" s="1" customFormat="1" x14ac:dyDescent="0.3">
      <c r="C3" s="57"/>
    </row>
    <row r="4" spans="1:70" s="58" customFormat="1" x14ac:dyDescent="0.3">
      <c r="A4" s="58" t="s">
        <v>6</v>
      </c>
      <c r="B4" s="58" t="s">
        <v>146</v>
      </c>
      <c r="C4" s="60" t="s">
        <v>149</v>
      </c>
    </row>
    <row r="5" spans="1:70" s="1" customFormat="1" x14ac:dyDescent="0.3">
      <c r="C5" s="57"/>
    </row>
    <row r="6" spans="1:70" s="1" customFormat="1" x14ac:dyDescent="0.3">
      <c r="A6" s="58" t="s">
        <v>172</v>
      </c>
      <c r="C6" s="57"/>
    </row>
    <row r="7" spans="1:70" s="1" customFormat="1" x14ac:dyDescent="0.3">
      <c r="A7" s="1" t="s">
        <v>155</v>
      </c>
      <c r="B7" s="1" t="s">
        <v>154</v>
      </c>
      <c r="C7" s="57">
        <v>12</v>
      </c>
      <c r="F7" s="1" t="s">
        <v>272</v>
      </c>
    </row>
    <row r="8" spans="1:70" s="1" customFormat="1" x14ac:dyDescent="0.3">
      <c r="C8" s="57"/>
    </row>
    <row r="9" spans="1:70" s="1" customFormat="1" x14ac:dyDescent="0.3">
      <c r="C9" s="57"/>
      <c r="H9" s="292"/>
    </row>
    <row r="10" spans="1:70" s="58" customFormat="1" x14ac:dyDescent="0.3">
      <c r="A10" s="166" t="s">
        <v>147</v>
      </c>
      <c r="B10" s="166"/>
      <c r="C10" s="270"/>
      <c r="H10" s="293"/>
    </row>
    <row r="11" spans="1:70" s="58" customFormat="1" x14ac:dyDescent="0.3">
      <c r="C11" s="271"/>
    </row>
    <row r="12" spans="1:70" s="58" customFormat="1" x14ac:dyDescent="0.3">
      <c r="A12" s="58" t="s">
        <v>222</v>
      </c>
      <c r="C12" s="271"/>
    </row>
    <row r="13" spans="1:70" s="58" customFormat="1" x14ac:dyDescent="0.3">
      <c r="C13" s="271"/>
    </row>
    <row r="14" spans="1:70" s="58" customFormat="1" x14ac:dyDescent="0.3">
      <c r="A14" s="1" t="s">
        <v>236</v>
      </c>
      <c r="B14" s="1" t="s">
        <v>154</v>
      </c>
      <c r="C14" s="271"/>
      <c r="D14" s="1">
        <f>ROUNDUP($BN$14/12,0)</f>
        <v>2</v>
      </c>
      <c r="E14" s="1">
        <f t="shared" ref="E14:O14" si="1">ROUNDUP($BN$14/12,0)</f>
        <v>2</v>
      </c>
      <c r="F14" s="1">
        <f t="shared" si="1"/>
        <v>2</v>
      </c>
      <c r="G14" s="1">
        <f t="shared" si="1"/>
        <v>2</v>
      </c>
      <c r="H14" s="1">
        <f t="shared" si="1"/>
        <v>2</v>
      </c>
      <c r="I14" s="1">
        <f t="shared" si="1"/>
        <v>2</v>
      </c>
      <c r="J14" s="1">
        <f t="shared" si="1"/>
        <v>2</v>
      </c>
      <c r="K14" s="1">
        <f t="shared" si="1"/>
        <v>2</v>
      </c>
      <c r="L14" s="1">
        <f t="shared" si="1"/>
        <v>2</v>
      </c>
      <c r="M14" s="1">
        <f t="shared" si="1"/>
        <v>2</v>
      </c>
      <c r="N14" s="1">
        <f t="shared" si="1"/>
        <v>2</v>
      </c>
      <c r="O14" s="1">
        <f t="shared" si="1"/>
        <v>2</v>
      </c>
      <c r="P14" s="1">
        <f>ROUNDUP($BO$14/12,0)</f>
        <v>3</v>
      </c>
      <c r="Q14" s="1">
        <f t="shared" ref="Q14:AA14" si="2">ROUNDUP($BO$14/12,0)</f>
        <v>3</v>
      </c>
      <c r="R14" s="1">
        <f t="shared" si="2"/>
        <v>3</v>
      </c>
      <c r="S14" s="1">
        <f t="shared" si="2"/>
        <v>3</v>
      </c>
      <c r="T14" s="1">
        <f t="shared" si="2"/>
        <v>3</v>
      </c>
      <c r="U14" s="1">
        <f t="shared" si="2"/>
        <v>3</v>
      </c>
      <c r="V14" s="1">
        <f t="shared" si="2"/>
        <v>3</v>
      </c>
      <c r="W14" s="1">
        <f t="shared" si="2"/>
        <v>3</v>
      </c>
      <c r="X14" s="1">
        <f t="shared" si="2"/>
        <v>3</v>
      </c>
      <c r="Y14" s="1">
        <f t="shared" si="2"/>
        <v>3</v>
      </c>
      <c r="Z14" s="1">
        <f t="shared" si="2"/>
        <v>3</v>
      </c>
      <c r="AA14" s="1">
        <f t="shared" si="2"/>
        <v>3</v>
      </c>
      <c r="AB14" s="1">
        <f>ROUNDUP($BP$14/12,0)</f>
        <v>3</v>
      </c>
      <c r="AC14" s="1">
        <f t="shared" ref="AC14:AM14" si="3">ROUNDUP($BP$14/12,0)</f>
        <v>3</v>
      </c>
      <c r="AD14" s="1">
        <f t="shared" si="3"/>
        <v>3</v>
      </c>
      <c r="AE14" s="1">
        <f t="shared" si="3"/>
        <v>3</v>
      </c>
      <c r="AF14" s="1">
        <f t="shared" si="3"/>
        <v>3</v>
      </c>
      <c r="AG14" s="1">
        <f t="shared" si="3"/>
        <v>3</v>
      </c>
      <c r="AH14" s="1">
        <f t="shared" si="3"/>
        <v>3</v>
      </c>
      <c r="AI14" s="1">
        <f t="shared" si="3"/>
        <v>3</v>
      </c>
      <c r="AJ14" s="1">
        <f t="shared" si="3"/>
        <v>3</v>
      </c>
      <c r="AK14" s="1">
        <f t="shared" si="3"/>
        <v>3</v>
      </c>
      <c r="AL14" s="1">
        <f t="shared" si="3"/>
        <v>3</v>
      </c>
      <c r="AM14" s="1">
        <f t="shared" si="3"/>
        <v>3</v>
      </c>
      <c r="AN14" s="1">
        <f>ROUNDUP($BQ$14/12,0)</f>
        <v>4</v>
      </c>
      <c r="AO14" s="1">
        <f t="shared" ref="AO14:AY14" si="4">ROUNDUP($BQ$14/12,0)</f>
        <v>4</v>
      </c>
      <c r="AP14" s="1">
        <f t="shared" si="4"/>
        <v>4</v>
      </c>
      <c r="AQ14" s="1">
        <f t="shared" si="4"/>
        <v>4</v>
      </c>
      <c r="AR14" s="1">
        <f t="shared" si="4"/>
        <v>4</v>
      </c>
      <c r="AS14" s="1">
        <f t="shared" si="4"/>
        <v>4</v>
      </c>
      <c r="AT14" s="1">
        <f t="shared" si="4"/>
        <v>4</v>
      </c>
      <c r="AU14" s="1">
        <f t="shared" si="4"/>
        <v>4</v>
      </c>
      <c r="AV14" s="1">
        <f t="shared" si="4"/>
        <v>4</v>
      </c>
      <c r="AW14" s="1">
        <f t="shared" si="4"/>
        <v>4</v>
      </c>
      <c r="AX14" s="1">
        <f t="shared" si="4"/>
        <v>4</v>
      </c>
      <c r="AY14" s="1">
        <f t="shared" si="4"/>
        <v>4</v>
      </c>
      <c r="AZ14" s="1">
        <f>ROUNDUP($BR$14/12,0)</f>
        <v>4</v>
      </c>
      <c r="BA14" s="1">
        <f t="shared" ref="BA14:BK14" si="5">ROUNDUP($BR$14/12,0)</f>
        <v>4</v>
      </c>
      <c r="BB14" s="1">
        <f t="shared" si="5"/>
        <v>4</v>
      </c>
      <c r="BC14" s="1">
        <f t="shared" si="5"/>
        <v>4</v>
      </c>
      <c r="BD14" s="1">
        <f t="shared" si="5"/>
        <v>4</v>
      </c>
      <c r="BE14" s="1">
        <f t="shared" si="5"/>
        <v>4</v>
      </c>
      <c r="BF14" s="1">
        <f t="shared" si="5"/>
        <v>4</v>
      </c>
      <c r="BG14" s="1">
        <f t="shared" si="5"/>
        <v>4</v>
      </c>
      <c r="BH14" s="1">
        <f t="shared" si="5"/>
        <v>4</v>
      </c>
      <c r="BI14" s="1">
        <f t="shared" si="5"/>
        <v>4</v>
      </c>
      <c r="BJ14" s="1">
        <f t="shared" si="5"/>
        <v>4</v>
      </c>
      <c r="BK14" s="1">
        <f t="shared" si="5"/>
        <v>4</v>
      </c>
      <c r="BN14" s="57">
        <v>20</v>
      </c>
      <c r="BO14" s="57">
        <v>25</v>
      </c>
      <c r="BP14" s="57">
        <v>30</v>
      </c>
      <c r="BQ14" s="57">
        <v>40</v>
      </c>
      <c r="BR14" s="57">
        <v>40</v>
      </c>
    </row>
    <row r="15" spans="1:70" s="58" customFormat="1" x14ac:dyDescent="0.3">
      <c r="A15" s="1" t="s">
        <v>237</v>
      </c>
      <c r="B15" s="1" t="s">
        <v>154</v>
      </c>
      <c r="C15" s="271"/>
      <c r="D15" s="1">
        <f>D14</f>
        <v>2</v>
      </c>
      <c r="E15" s="1">
        <f>E14+D15</f>
        <v>4</v>
      </c>
      <c r="F15" s="1">
        <f t="shared" ref="F15:BK15" si="6">F14+E15</f>
        <v>6</v>
      </c>
      <c r="G15" s="1">
        <f t="shared" si="6"/>
        <v>8</v>
      </c>
      <c r="H15" s="1">
        <f t="shared" si="6"/>
        <v>10</v>
      </c>
      <c r="I15" s="1">
        <f t="shared" si="6"/>
        <v>12</v>
      </c>
      <c r="J15" s="1">
        <f t="shared" si="6"/>
        <v>14</v>
      </c>
      <c r="K15" s="1">
        <f t="shared" si="6"/>
        <v>16</v>
      </c>
      <c r="L15" s="1">
        <f t="shared" si="6"/>
        <v>18</v>
      </c>
      <c r="M15" s="1">
        <f t="shared" si="6"/>
        <v>20</v>
      </c>
      <c r="N15" s="1">
        <f t="shared" si="6"/>
        <v>22</v>
      </c>
      <c r="O15" s="1">
        <f t="shared" si="6"/>
        <v>24</v>
      </c>
      <c r="P15" s="1">
        <f t="shared" si="6"/>
        <v>27</v>
      </c>
      <c r="Q15" s="1">
        <f t="shared" si="6"/>
        <v>30</v>
      </c>
      <c r="R15" s="1">
        <f t="shared" si="6"/>
        <v>33</v>
      </c>
      <c r="S15" s="1">
        <f t="shared" si="6"/>
        <v>36</v>
      </c>
      <c r="T15" s="1">
        <f t="shared" si="6"/>
        <v>39</v>
      </c>
      <c r="U15" s="1">
        <f t="shared" si="6"/>
        <v>42</v>
      </c>
      <c r="V15" s="1">
        <f t="shared" si="6"/>
        <v>45</v>
      </c>
      <c r="W15" s="1">
        <f t="shared" si="6"/>
        <v>48</v>
      </c>
      <c r="X15" s="1">
        <f t="shared" si="6"/>
        <v>51</v>
      </c>
      <c r="Y15" s="1">
        <f t="shared" si="6"/>
        <v>54</v>
      </c>
      <c r="Z15" s="1">
        <f t="shared" si="6"/>
        <v>57</v>
      </c>
      <c r="AA15" s="1">
        <f t="shared" si="6"/>
        <v>60</v>
      </c>
      <c r="AB15" s="1">
        <f t="shared" si="6"/>
        <v>63</v>
      </c>
      <c r="AC15" s="1">
        <f t="shared" si="6"/>
        <v>66</v>
      </c>
      <c r="AD15" s="1">
        <f t="shared" si="6"/>
        <v>69</v>
      </c>
      <c r="AE15" s="1">
        <f t="shared" si="6"/>
        <v>72</v>
      </c>
      <c r="AF15" s="1">
        <f t="shared" si="6"/>
        <v>75</v>
      </c>
      <c r="AG15" s="1">
        <f t="shared" si="6"/>
        <v>78</v>
      </c>
      <c r="AH15" s="1">
        <f t="shared" si="6"/>
        <v>81</v>
      </c>
      <c r="AI15" s="1">
        <f t="shared" si="6"/>
        <v>84</v>
      </c>
      <c r="AJ15" s="1">
        <f t="shared" si="6"/>
        <v>87</v>
      </c>
      <c r="AK15" s="1">
        <f t="shared" si="6"/>
        <v>90</v>
      </c>
      <c r="AL15" s="1">
        <f t="shared" si="6"/>
        <v>93</v>
      </c>
      <c r="AM15" s="1">
        <f t="shared" si="6"/>
        <v>96</v>
      </c>
      <c r="AN15" s="1">
        <f t="shared" si="6"/>
        <v>100</v>
      </c>
      <c r="AO15" s="1">
        <f t="shared" si="6"/>
        <v>104</v>
      </c>
      <c r="AP15" s="1">
        <f t="shared" si="6"/>
        <v>108</v>
      </c>
      <c r="AQ15" s="1">
        <f t="shared" si="6"/>
        <v>112</v>
      </c>
      <c r="AR15" s="1">
        <f t="shared" si="6"/>
        <v>116</v>
      </c>
      <c r="AS15" s="1">
        <f t="shared" si="6"/>
        <v>120</v>
      </c>
      <c r="AT15" s="1">
        <f t="shared" si="6"/>
        <v>124</v>
      </c>
      <c r="AU15" s="1">
        <f t="shared" si="6"/>
        <v>128</v>
      </c>
      <c r="AV15" s="1">
        <f t="shared" si="6"/>
        <v>132</v>
      </c>
      <c r="AW15" s="1">
        <f t="shared" si="6"/>
        <v>136</v>
      </c>
      <c r="AX15" s="1">
        <f t="shared" si="6"/>
        <v>140</v>
      </c>
      <c r="AY15" s="1">
        <f t="shared" si="6"/>
        <v>144</v>
      </c>
      <c r="AZ15" s="1">
        <f t="shared" si="6"/>
        <v>148</v>
      </c>
      <c r="BA15" s="1">
        <f t="shared" si="6"/>
        <v>152</v>
      </c>
      <c r="BB15" s="1">
        <f t="shared" si="6"/>
        <v>156</v>
      </c>
      <c r="BC15" s="1">
        <f t="shared" si="6"/>
        <v>160</v>
      </c>
      <c r="BD15" s="1">
        <f t="shared" si="6"/>
        <v>164</v>
      </c>
      <c r="BE15" s="1">
        <f t="shared" si="6"/>
        <v>168</v>
      </c>
      <c r="BF15" s="1">
        <f t="shared" si="6"/>
        <v>172</v>
      </c>
      <c r="BG15" s="1">
        <f t="shared" si="6"/>
        <v>176</v>
      </c>
      <c r="BH15" s="1">
        <f t="shared" si="6"/>
        <v>180</v>
      </c>
      <c r="BI15" s="1">
        <f t="shared" si="6"/>
        <v>184</v>
      </c>
      <c r="BJ15" s="1">
        <f t="shared" si="6"/>
        <v>188</v>
      </c>
      <c r="BK15" s="1">
        <f t="shared" si="6"/>
        <v>192</v>
      </c>
      <c r="BN15" s="57">
        <f>O15</f>
        <v>24</v>
      </c>
      <c r="BO15" s="57">
        <f>AA15</f>
        <v>60</v>
      </c>
      <c r="BP15" s="57">
        <f>AM15</f>
        <v>96</v>
      </c>
      <c r="BQ15" s="57">
        <f>AY15</f>
        <v>144</v>
      </c>
      <c r="BR15" s="57">
        <f>BK15</f>
        <v>192</v>
      </c>
    </row>
    <row r="16" spans="1:70" s="58" customFormat="1" x14ac:dyDescent="0.3">
      <c r="A16" s="1" t="s">
        <v>238</v>
      </c>
      <c r="B16" s="1" t="s">
        <v>154</v>
      </c>
      <c r="C16" s="271"/>
      <c r="D16" s="1">
        <v>20</v>
      </c>
      <c r="E16" s="1">
        <f>ROUNDUP(D16+D16*10%,0)</f>
        <v>22</v>
      </c>
      <c r="F16" s="1">
        <f t="shared" ref="F16:AM16" si="7">ROUNDUP(E16+E16*10%,0)</f>
        <v>25</v>
      </c>
      <c r="G16" s="1">
        <f t="shared" si="7"/>
        <v>28</v>
      </c>
      <c r="H16" s="1">
        <f t="shared" si="7"/>
        <v>31</v>
      </c>
      <c r="I16" s="1">
        <f t="shared" si="7"/>
        <v>35</v>
      </c>
      <c r="J16" s="1">
        <f t="shared" si="7"/>
        <v>39</v>
      </c>
      <c r="K16" s="1">
        <f t="shared" si="7"/>
        <v>43</v>
      </c>
      <c r="L16" s="1">
        <f t="shared" si="7"/>
        <v>48</v>
      </c>
      <c r="M16" s="1">
        <f t="shared" si="7"/>
        <v>53</v>
      </c>
      <c r="N16" s="1">
        <f t="shared" si="7"/>
        <v>59</v>
      </c>
      <c r="O16" s="1">
        <f t="shared" si="7"/>
        <v>65</v>
      </c>
      <c r="P16" s="1">
        <f t="shared" si="7"/>
        <v>72</v>
      </c>
      <c r="Q16" s="1">
        <f t="shared" si="7"/>
        <v>80</v>
      </c>
      <c r="R16" s="1">
        <f t="shared" si="7"/>
        <v>88</v>
      </c>
      <c r="S16" s="1">
        <f t="shared" si="7"/>
        <v>97</v>
      </c>
      <c r="T16" s="1">
        <f t="shared" si="7"/>
        <v>107</v>
      </c>
      <c r="U16" s="1">
        <f t="shared" si="7"/>
        <v>118</v>
      </c>
      <c r="V16" s="1">
        <f t="shared" si="7"/>
        <v>130</v>
      </c>
      <c r="W16" s="1">
        <f t="shared" si="7"/>
        <v>143</v>
      </c>
      <c r="X16" s="1">
        <f t="shared" si="7"/>
        <v>158</v>
      </c>
      <c r="Y16" s="1">
        <f t="shared" si="7"/>
        <v>174</v>
      </c>
      <c r="Z16" s="1">
        <f t="shared" si="7"/>
        <v>192</v>
      </c>
      <c r="AA16" s="1">
        <f t="shared" si="7"/>
        <v>212</v>
      </c>
      <c r="AB16" s="1">
        <f t="shared" si="7"/>
        <v>234</v>
      </c>
      <c r="AC16" s="1">
        <f t="shared" si="7"/>
        <v>258</v>
      </c>
      <c r="AD16" s="1">
        <f t="shared" si="7"/>
        <v>284</v>
      </c>
      <c r="AE16" s="1">
        <f t="shared" si="7"/>
        <v>313</v>
      </c>
      <c r="AF16" s="1">
        <f t="shared" si="7"/>
        <v>345</v>
      </c>
      <c r="AG16" s="1">
        <f t="shared" si="7"/>
        <v>380</v>
      </c>
      <c r="AH16" s="1">
        <f t="shared" si="7"/>
        <v>418</v>
      </c>
      <c r="AI16" s="1">
        <f t="shared" si="7"/>
        <v>460</v>
      </c>
      <c r="AJ16" s="1">
        <f t="shared" si="7"/>
        <v>506</v>
      </c>
      <c r="AK16" s="1">
        <f t="shared" si="7"/>
        <v>557</v>
      </c>
      <c r="AL16" s="1">
        <f t="shared" si="7"/>
        <v>613</v>
      </c>
      <c r="AM16" s="1">
        <f t="shared" si="7"/>
        <v>675</v>
      </c>
      <c r="AN16" s="1">
        <f>ROUNDUP(AM16+AM16*2%,0)</f>
        <v>689</v>
      </c>
      <c r="AO16" s="1">
        <f t="shared" ref="AO16:BK16" si="8">ROUNDUP(AN16+AN16*2%,0)</f>
        <v>703</v>
      </c>
      <c r="AP16" s="1">
        <f t="shared" si="8"/>
        <v>718</v>
      </c>
      <c r="AQ16" s="1">
        <f t="shared" si="8"/>
        <v>733</v>
      </c>
      <c r="AR16" s="1">
        <f t="shared" si="8"/>
        <v>748</v>
      </c>
      <c r="AS16" s="1">
        <f t="shared" si="8"/>
        <v>763</v>
      </c>
      <c r="AT16" s="1">
        <f t="shared" si="8"/>
        <v>779</v>
      </c>
      <c r="AU16" s="1">
        <f t="shared" si="8"/>
        <v>795</v>
      </c>
      <c r="AV16" s="1">
        <f t="shared" si="8"/>
        <v>811</v>
      </c>
      <c r="AW16" s="1">
        <f t="shared" si="8"/>
        <v>828</v>
      </c>
      <c r="AX16" s="1">
        <f t="shared" si="8"/>
        <v>845</v>
      </c>
      <c r="AY16" s="1">
        <f t="shared" si="8"/>
        <v>862</v>
      </c>
      <c r="AZ16" s="1">
        <f t="shared" si="8"/>
        <v>880</v>
      </c>
      <c r="BA16" s="1">
        <f t="shared" si="8"/>
        <v>898</v>
      </c>
      <c r="BB16" s="1">
        <f t="shared" si="8"/>
        <v>916</v>
      </c>
      <c r="BC16" s="1">
        <f t="shared" si="8"/>
        <v>935</v>
      </c>
      <c r="BD16" s="1">
        <f t="shared" si="8"/>
        <v>954</v>
      </c>
      <c r="BE16" s="1">
        <f t="shared" si="8"/>
        <v>974</v>
      </c>
      <c r="BF16" s="1">
        <f t="shared" si="8"/>
        <v>994</v>
      </c>
      <c r="BG16" s="1">
        <f t="shared" si="8"/>
        <v>1014</v>
      </c>
      <c r="BH16" s="1">
        <f t="shared" si="8"/>
        <v>1035</v>
      </c>
      <c r="BI16" s="1">
        <f t="shared" si="8"/>
        <v>1056</v>
      </c>
      <c r="BJ16" s="1">
        <f t="shared" si="8"/>
        <v>1078</v>
      </c>
      <c r="BK16" s="1">
        <f t="shared" si="8"/>
        <v>1100</v>
      </c>
      <c r="BN16" s="57">
        <f>SUM(D16:O16)</f>
        <v>468</v>
      </c>
      <c r="BO16" s="57">
        <f>SUM(P16:AA16)</f>
        <v>1571</v>
      </c>
      <c r="BP16" s="57">
        <f>SUM(AB16:AM16)</f>
        <v>5043</v>
      </c>
      <c r="BQ16" s="57">
        <f>SUM(AN16:AY16)</f>
        <v>9274</v>
      </c>
      <c r="BR16" s="57">
        <f>SUM(AZ16:BK16)</f>
        <v>11834</v>
      </c>
    </row>
    <row r="17" spans="1:70" s="58" customFormat="1" x14ac:dyDescent="0.3">
      <c r="A17" s="1" t="s">
        <v>262</v>
      </c>
      <c r="B17" s="1"/>
      <c r="C17" s="271"/>
      <c r="D17" s="1">
        <f>D16</f>
        <v>20</v>
      </c>
      <c r="E17" s="1">
        <f>E16+D17</f>
        <v>42</v>
      </c>
      <c r="F17" s="1">
        <f t="shared" ref="F17:BK17" si="9">F16+E17</f>
        <v>67</v>
      </c>
      <c r="G17" s="1">
        <f t="shared" si="9"/>
        <v>95</v>
      </c>
      <c r="H17" s="1">
        <f t="shared" si="9"/>
        <v>126</v>
      </c>
      <c r="I17" s="1">
        <f t="shared" si="9"/>
        <v>161</v>
      </c>
      <c r="J17" s="1">
        <f t="shared" si="9"/>
        <v>200</v>
      </c>
      <c r="K17" s="1">
        <f t="shared" si="9"/>
        <v>243</v>
      </c>
      <c r="L17" s="1">
        <f t="shared" si="9"/>
        <v>291</v>
      </c>
      <c r="M17" s="1">
        <f t="shared" si="9"/>
        <v>344</v>
      </c>
      <c r="N17" s="1">
        <f t="shared" si="9"/>
        <v>403</v>
      </c>
      <c r="O17" s="1">
        <f t="shared" si="9"/>
        <v>468</v>
      </c>
      <c r="P17" s="1">
        <f t="shared" si="9"/>
        <v>540</v>
      </c>
      <c r="Q17" s="1">
        <f t="shared" si="9"/>
        <v>620</v>
      </c>
      <c r="R17" s="1">
        <f t="shared" si="9"/>
        <v>708</v>
      </c>
      <c r="S17" s="1">
        <f t="shared" si="9"/>
        <v>805</v>
      </c>
      <c r="T17" s="1">
        <f t="shared" si="9"/>
        <v>912</v>
      </c>
      <c r="U17" s="1">
        <f t="shared" si="9"/>
        <v>1030</v>
      </c>
      <c r="V17" s="1">
        <f t="shared" si="9"/>
        <v>1160</v>
      </c>
      <c r="W17" s="1">
        <f t="shared" si="9"/>
        <v>1303</v>
      </c>
      <c r="X17" s="1">
        <f t="shared" si="9"/>
        <v>1461</v>
      </c>
      <c r="Y17" s="1">
        <f t="shared" si="9"/>
        <v>1635</v>
      </c>
      <c r="Z17" s="1">
        <f t="shared" si="9"/>
        <v>1827</v>
      </c>
      <c r="AA17" s="1">
        <f t="shared" si="9"/>
        <v>2039</v>
      </c>
      <c r="AB17" s="1">
        <f t="shared" si="9"/>
        <v>2273</v>
      </c>
      <c r="AC17" s="1">
        <f t="shared" si="9"/>
        <v>2531</v>
      </c>
      <c r="AD17" s="1">
        <f t="shared" si="9"/>
        <v>2815</v>
      </c>
      <c r="AE17" s="1">
        <f t="shared" si="9"/>
        <v>3128</v>
      </c>
      <c r="AF17" s="1">
        <f t="shared" si="9"/>
        <v>3473</v>
      </c>
      <c r="AG17" s="1">
        <f t="shared" si="9"/>
        <v>3853</v>
      </c>
      <c r="AH17" s="1">
        <f t="shared" si="9"/>
        <v>4271</v>
      </c>
      <c r="AI17" s="1">
        <f t="shared" si="9"/>
        <v>4731</v>
      </c>
      <c r="AJ17" s="1">
        <f t="shared" si="9"/>
        <v>5237</v>
      </c>
      <c r="AK17" s="1">
        <f t="shared" si="9"/>
        <v>5794</v>
      </c>
      <c r="AL17" s="1">
        <f t="shared" si="9"/>
        <v>6407</v>
      </c>
      <c r="AM17" s="1">
        <f t="shared" si="9"/>
        <v>7082</v>
      </c>
      <c r="AN17" s="1">
        <f t="shared" si="9"/>
        <v>7771</v>
      </c>
      <c r="AO17" s="1">
        <f t="shared" si="9"/>
        <v>8474</v>
      </c>
      <c r="AP17" s="1">
        <f t="shared" si="9"/>
        <v>9192</v>
      </c>
      <c r="AQ17" s="1">
        <f t="shared" si="9"/>
        <v>9925</v>
      </c>
      <c r="AR17" s="1">
        <f t="shared" si="9"/>
        <v>10673</v>
      </c>
      <c r="AS17" s="1">
        <f t="shared" si="9"/>
        <v>11436</v>
      </c>
      <c r="AT17" s="1">
        <f t="shared" si="9"/>
        <v>12215</v>
      </c>
      <c r="AU17" s="1">
        <f t="shared" si="9"/>
        <v>13010</v>
      </c>
      <c r="AV17" s="1">
        <f t="shared" si="9"/>
        <v>13821</v>
      </c>
      <c r="AW17" s="1">
        <f t="shared" si="9"/>
        <v>14649</v>
      </c>
      <c r="AX17" s="1">
        <f t="shared" si="9"/>
        <v>15494</v>
      </c>
      <c r="AY17" s="1">
        <f t="shared" si="9"/>
        <v>16356</v>
      </c>
      <c r="AZ17" s="1">
        <f>AZ16+AY17</f>
        <v>17236</v>
      </c>
      <c r="BA17" s="1">
        <f t="shared" si="9"/>
        <v>18134</v>
      </c>
      <c r="BB17" s="1">
        <f t="shared" si="9"/>
        <v>19050</v>
      </c>
      <c r="BC17" s="1">
        <f t="shared" si="9"/>
        <v>19985</v>
      </c>
      <c r="BD17" s="1">
        <f t="shared" si="9"/>
        <v>20939</v>
      </c>
      <c r="BE17" s="1">
        <f t="shared" si="9"/>
        <v>21913</v>
      </c>
      <c r="BF17" s="1">
        <f t="shared" si="9"/>
        <v>22907</v>
      </c>
      <c r="BG17" s="1">
        <f t="shared" si="9"/>
        <v>23921</v>
      </c>
      <c r="BH17" s="1">
        <f t="shared" si="9"/>
        <v>24956</v>
      </c>
      <c r="BI17" s="1">
        <f t="shared" si="9"/>
        <v>26012</v>
      </c>
      <c r="BJ17" s="1">
        <f t="shared" si="9"/>
        <v>27090</v>
      </c>
      <c r="BK17" s="1">
        <f t="shared" si="9"/>
        <v>28190</v>
      </c>
      <c r="BN17" s="57">
        <f>BN16</f>
        <v>468</v>
      </c>
      <c r="BO17" s="57">
        <f>BN17+BO16</f>
        <v>2039</v>
      </c>
      <c r="BP17" s="57">
        <f t="shared" ref="BP17:BR17" si="10">BO17+BP16</f>
        <v>7082</v>
      </c>
      <c r="BQ17" s="57">
        <f t="shared" si="10"/>
        <v>16356</v>
      </c>
      <c r="BR17" s="57">
        <f t="shared" si="10"/>
        <v>28190</v>
      </c>
    </row>
    <row r="18" spans="1:70" s="58" customFormat="1" x14ac:dyDescent="0.3">
      <c r="A18" s="1" t="s">
        <v>239</v>
      </c>
      <c r="B18" s="1" t="s">
        <v>154</v>
      </c>
      <c r="C18" s="271"/>
      <c r="D18" s="1">
        <f>'Working for Branches'!G65</f>
        <v>40</v>
      </c>
      <c r="E18" s="1">
        <f>'Working for Branches'!H65</f>
        <v>84</v>
      </c>
      <c r="F18" s="1">
        <f>'Working for Branches'!I65</f>
        <v>134</v>
      </c>
      <c r="G18" s="1">
        <f>'Working for Branches'!J65</f>
        <v>190</v>
      </c>
      <c r="H18" s="1">
        <f>'Working for Branches'!K65</f>
        <v>252</v>
      </c>
      <c r="I18" s="1">
        <f>'Working for Branches'!L65</f>
        <v>322</v>
      </c>
      <c r="J18" s="1">
        <f>'Working for Branches'!M65</f>
        <v>400</v>
      </c>
      <c r="K18" s="1">
        <f>'Working for Branches'!N65</f>
        <v>486</v>
      </c>
      <c r="L18" s="1">
        <f>'Working for Branches'!O65</f>
        <v>582</v>
      </c>
      <c r="M18" s="1">
        <f>'Working for Branches'!P65</f>
        <v>688</v>
      </c>
      <c r="N18" s="1">
        <f>'Working for Branches'!Q65</f>
        <v>806</v>
      </c>
      <c r="O18" s="1">
        <f>'Working for Branches'!R65</f>
        <v>936</v>
      </c>
      <c r="P18" s="1">
        <f>'Working for Branches'!S65</f>
        <v>1100</v>
      </c>
      <c r="Q18" s="1">
        <f>'Working for Branches'!T65</f>
        <v>1282</v>
      </c>
      <c r="R18" s="1">
        <f>'Working for Branches'!U65</f>
        <v>1483</v>
      </c>
      <c r="S18" s="1">
        <f>'Working for Branches'!V65</f>
        <v>1705</v>
      </c>
      <c r="T18" s="1">
        <f>'Working for Branches'!W65</f>
        <v>1950</v>
      </c>
      <c r="U18" s="1">
        <f>'Working for Branches'!X65</f>
        <v>2221</v>
      </c>
      <c r="V18" s="1">
        <f>'Working for Branches'!Y65</f>
        <v>2520</v>
      </c>
      <c r="W18" s="1">
        <f>'Working for Branches'!Z65</f>
        <v>2849</v>
      </c>
      <c r="X18" s="1">
        <f>'Working for Branches'!AA65</f>
        <v>3213</v>
      </c>
      <c r="Y18" s="1">
        <f>'Working for Branches'!AB65</f>
        <v>3614</v>
      </c>
      <c r="Z18" s="1">
        <f>'Working for Branches'!AC65</f>
        <v>4057</v>
      </c>
      <c r="AA18" s="1">
        <f>'Working for Branches'!AD65</f>
        <v>4546</v>
      </c>
      <c r="AB18" s="1">
        <f>'Working for Branches'!AE65</f>
        <v>5086</v>
      </c>
      <c r="AC18" s="1">
        <f>'Working for Branches'!AF65</f>
        <v>5682</v>
      </c>
      <c r="AD18" s="1">
        <f>'Working for Branches'!AG65</f>
        <v>6338</v>
      </c>
      <c r="AE18" s="1">
        <f>'Working for Branches'!AH65</f>
        <v>7061</v>
      </c>
      <c r="AF18" s="1">
        <f>'Working for Branches'!AI65</f>
        <v>7858</v>
      </c>
      <c r="AG18" s="1">
        <f>'Working for Branches'!AJ65</f>
        <v>8736</v>
      </c>
      <c r="AH18" s="1">
        <f>'Working for Branches'!AK65</f>
        <v>9702</v>
      </c>
      <c r="AI18" s="1">
        <f>'Working for Branches'!AL65</f>
        <v>10765</v>
      </c>
      <c r="AJ18" s="1">
        <f>'Working for Branches'!AM65</f>
        <v>11935</v>
      </c>
      <c r="AK18" s="1">
        <f>'Working for Branches'!AN65</f>
        <v>13223</v>
      </c>
      <c r="AL18" s="1">
        <f>'Working for Branches'!AO65</f>
        <v>14641</v>
      </c>
      <c r="AM18" s="1">
        <f>'Working for Branches'!AP65</f>
        <v>16203</v>
      </c>
      <c r="AN18" s="1">
        <f>'Working for Branches'!AQ65</f>
        <v>17835</v>
      </c>
      <c r="AO18" s="1">
        <f>'Working for Branches'!AR65</f>
        <v>19521</v>
      </c>
      <c r="AP18" s="1">
        <f>'Working for Branches'!AS65</f>
        <v>21266</v>
      </c>
      <c r="AQ18" s="1">
        <f>'Working for Branches'!AT65</f>
        <v>23073</v>
      </c>
      <c r="AR18" s="1">
        <f>'Working for Branches'!AU65</f>
        <v>24945</v>
      </c>
      <c r="AS18" s="1">
        <f>'Working for Branches'!AV65</f>
        <v>26886</v>
      </c>
      <c r="AT18" s="1">
        <f>'Working for Branches'!AW65</f>
        <v>28901</v>
      </c>
      <c r="AU18" s="1">
        <f>'Working for Branches'!AX65</f>
        <v>30994</v>
      </c>
      <c r="AV18" s="1">
        <f>'Working for Branches'!AY65</f>
        <v>33170</v>
      </c>
      <c r="AW18" s="1">
        <f>'Working for Branches'!AZ65</f>
        <v>35436</v>
      </c>
      <c r="AX18" s="1">
        <f>'Working for Branches'!BA65</f>
        <v>37798</v>
      </c>
      <c r="AY18" s="1">
        <f>'Working for Branches'!BB65</f>
        <v>40262</v>
      </c>
      <c r="AZ18" s="1">
        <f>'Working for Branches'!BC65</f>
        <v>42783</v>
      </c>
      <c r="BA18" s="1">
        <f>'Working for Branches'!BD65</f>
        <v>45362</v>
      </c>
      <c r="BB18" s="1">
        <f>'Working for Branches'!BE65</f>
        <v>48000</v>
      </c>
      <c r="BC18" s="1">
        <f>'Working for Branches'!BF65</f>
        <v>50700</v>
      </c>
      <c r="BD18" s="1">
        <f>'Working for Branches'!BG65</f>
        <v>53463</v>
      </c>
      <c r="BE18" s="1">
        <f>'Working for Branches'!BH65</f>
        <v>56292</v>
      </c>
      <c r="BF18" s="1">
        <f>'Working for Branches'!BI65</f>
        <v>59189</v>
      </c>
      <c r="BG18" s="1">
        <f>'Working for Branches'!BJ65</f>
        <v>62155</v>
      </c>
      <c r="BH18" s="1">
        <f>'Working for Branches'!BK65</f>
        <v>65194</v>
      </c>
      <c r="BI18" s="1">
        <f>'Working for Branches'!BL65</f>
        <v>68308</v>
      </c>
      <c r="BJ18" s="1">
        <f>'Working for Branches'!BM65</f>
        <v>71501</v>
      </c>
      <c r="BK18" s="1">
        <f>'Working for Branches'!BN65</f>
        <v>74775</v>
      </c>
      <c r="BN18" s="57">
        <f>SUM(D18:O18)</f>
        <v>4920</v>
      </c>
      <c r="BO18" s="57">
        <f>SUM(P18:AA18)</f>
        <v>30540</v>
      </c>
      <c r="BP18" s="57">
        <f>SUM(AB18:AM18)</f>
        <v>117230</v>
      </c>
      <c r="BQ18" s="57">
        <f>SUM(AN18:AY18)</f>
        <v>340087</v>
      </c>
      <c r="BR18" s="57">
        <f>SUM(AZ18:BK18)</f>
        <v>697722</v>
      </c>
    </row>
    <row r="19" spans="1:70" s="58" customFormat="1" x14ac:dyDescent="0.3">
      <c r="A19" s="1" t="s">
        <v>271</v>
      </c>
      <c r="B19" s="1"/>
      <c r="C19" s="271"/>
      <c r="D19" s="1">
        <f>D18</f>
        <v>40</v>
      </c>
      <c r="E19" s="1">
        <f>D19+E18</f>
        <v>124</v>
      </c>
      <c r="F19" s="1">
        <f>E19+F18</f>
        <v>258</v>
      </c>
      <c r="G19" s="1">
        <f>F19+G18</f>
        <v>448</v>
      </c>
      <c r="H19" s="1">
        <f>G19+H18</f>
        <v>700</v>
      </c>
      <c r="I19" s="1">
        <f t="shared" ref="I19:BK19" si="11">H19+I18</f>
        <v>1022</v>
      </c>
      <c r="J19" s="1">
        <f t="shared" si="11"/>
        <v>1422</v>
      </c>
      <c r="K19" s="1">
        <f t="shared" si="11"/>
        <v>1908</v>
      </c>
      <c r="L19" s="1">
        <f t="shared" si="11"/>
        <v>2490</v>
      </c>
      <c r="M19" s="1">
        <f t="shared" si="11"/>
        <v>3178</v>
      </c>
      <c r="N19" s="1">
        <f t="shared" si="11"/>
        <v>3984</v>
      </c>
      <c r="O19" s="1">
        <f t="shared" si="11"/>
        <v>4920</v>
      </c>
      <c r="P19" s="1">
        <f t="shared" si="11"/>
        <v>6020</v>
      </c>
      <c r="Q19" s="1">
        <f t="shared" si="11"/>
        <v>7302</v>
      </c>
      <c r="R19" s="1">
        <f t="shared" si="11"/>
        <v>8785</v>
      </c>
      <c r="S19" s="1">
        <f t="shared" si="11"/>
        <v>10490</v>
      </c>
      <c r="T19" s="1">
        <f t="shared" si="11"/>
        <v>12440</v>
      </c>
      <c r="U19" s="1">
        <f t="shared" si="11"/>
        <v>14661</v>
      </c>
      <c r="V19" s="1">
        <f t="shared" si="11"/>
        <v>17181</v>
      </c>
      <c r="W19" s="1">
        <f t="shared" si="11"/>
        <v>20030</v>
      </c>
      <c r="X19" s="1">
        <f t="shared" si="11"/>
        <v>23243</v>
      </c>
      <c r="Y19" s="1">
        <f t="shared" si="11"/>
        <v>26857</v>
      </c>
      <c r="Z19" s="1">
        <f t="shared" si="11"/>
        <v>30914</v>
      </c>
      <c r="AA19" s="1">
        <f t="shared" si="11"/>
        <v>35460</v>
      </c>
      <c r="AB19" s="1">
        <f t="shared" si="11"/>
        <v>40546</v>
      </c>
      <c r="AC19" s="1">
        <f t="shared" si="11"/>
        <v>46228</v>
      </c>
      <c r="AD19" s="1">
        <f t="shared" si="11"/>
        <v>52566</v>
      </c>
      <c r="AE19" s="1">
        <f t="shared" si="11"/>
        <v>59627</v>
      </c>
      <c r="AF19" s="1">
        <f t="shared" si="11"/>
        <v>67485</v>
      </c>
      <c r="AG19" s="1">
        <f t="shared" si="11"/>
        <v>76221</v>
      </c>
      <c r="AH19" s="1">
        <f t="shared" si="11"/>
        <v>85923</v>
      </c>
      <c r="AI19" s="1">
        <f t="shared" si="11"/>
        <v>96688</v>
      </c>
      <c r="AJ19" s="1">
        <f t="shared" si="11"/>
        <v>108623</v>
      </c>
      <c r="AK19" s="1">
        <f t="shared" si="11"/>
        <v>121846</v>
      </c>
      <c r="AL19" s="1">
        <f t="shared" si="11"/>
        <v>136487</v>
      </c>
      <c r="AM19" s="1">
        <f t="shared" si="11"/>
        <v>152690</v>
      </c>
      <c r="AN19" s="1">
        <f t="shared" si="11"/>
        <v>170525</v>
      </c>
      <c r="AO19" s="1">
        <f t="shared" si="11"/>
        <v>190046</v>
      </c>
      <c r="AP19" s="1">
        <f t="shared" si="11"/>
        <v>211312</v>
      </c>
      <c r="AQ19" s="1">
        <f t="shared" si="11"/>
        <v>234385</v>
      </c>
      <c r="AR19" s="1">
        <f t="shared" si="11"/>
        <v>259330</v>
      </c>
      <c r="AS19" s="1">
        <f t="shared" si="11"/>
        <v>286216</v>
      </c>
      <c r="AT19" s="1">
        <f t="shared" si="11"/>
        <v>315117</v>
      </c>
      <c r="AU19" s="1">
        <f t="shared" si="11"/>
        <v>346111</v>
      </c>
      <c r="AV19" s="1">
        <f t="shared" si="11"/>
        <v>379281</v>
      </c>
      <c r="AW19" s="1">
        <f t="shared" si="11"/>
        <v>414717</v>
      </c>
      <c r="AX19" s="1">
        <f t="shared" si="11"/>
        <v>452515</v>
      </c>
      <c r="AY19" s="1">
        <f t="shared" si="11"/>
        <v>492777</v>
      </c>
      <c r="AZ19" s="1">
        <f t="shared" si="11"/>
        <v>535560</v>
      </c>
      <c r="BA19" s="1">
        <f t="shared" si="11"/>
        <v>580922</v>
      </c>
      <c r="BB19" s="1">
        <f t="shared" si="11"/>
        <v>628922</v>
      </c>
      <c r="BC19" s="1">
        <f t="shared" si="11"/>
        <v>679622</v>
      </c>
      <c r="BD19" s="1">
        <f t="shared" si="11"/>
        <v>733085</v>
      </c>
      <c r="BE19" s="1">
        <f t="shared" si="11"/>
        <v>789377</v>
      </c>
      <c r="BF19" s="1">
        <f t="shared" si="11"/>
        <v>848566</v>
      </c>
      <c r="BG19" s="1">
        <f t="shared" si="11"/>
        <v>910721</v>
      </c>
      <c r="BH19" s="1">
        <f t="shared" si="11"/>
        <v>975915</v>
      </c>
      <c r="BI19" s="1">
        <f t="shared" si="11"/>
        <v>1044223</v>
      </c>
      <c r="BJ19" s="1">
        <f t="shared" si="11"/>
        <v>1115724</v>
      </c>
      <c r="BK19" s="1">
        <f t="shared" si="11"/>
        <v>1190499</v>
      </c>
      <c r="BN19" s="57">
        <f>O19</f>
        <v>4920</v>
      </c>
      <c r="BO19" s="57">
        <f>AA19</f>
        <v>35460</v>
      </c>
      <c r="BP19" s="57">
        <f>AM19</f>
        <v>152690</v>
      </c>
      <c r="BQ19" s="57">
        <f>AY19</f>
        <v>492777</v>
      </c>
      <c r="BR19" s="57">
        <f>BK19</f>
        <v>1190499</v>
      </c>
    </row>
    <row r="20" spans="1:70" s="58" customFormat="1" x14ac:dyDescent="0.3">
      <c r="A20" s="1" t="s">
        <v>271</v>
      </c>
      <c r="B20" s="1"/>
      <c r="C20" s="27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>
        <f>V19-D19</f>
        <v>17141</v>
      </c>
      <c r="W20" s="1">
        <f t="shared" ref="W20:BK20" si="12">W19-E19</f>
        <v>19906</v>
      </c>
      <c r="X20" s="1">
        <f t="shared" si="12"/>
        <v>22985</v>
      </c>
      <c r="Y20" s="1">
        <f t="shared" si="12"/>
        <v>26409</v>
      </c>
      <c r="Z20" s="1">
        <f t="shared" si="12"/>
        <v>30214</v>
      </c>
      <c r="AA20" s="1">
        <f t="shared" si="12"/>
        <v>34438</v>
      </c>
      <c r="AB20" s="1">
        <f t="shared" si="12"/>
        <v>39124</v>
      </c>
      <c r="AC20" s="1">
        <f t="shared" si="12"/>
        <v>44320</v>
      </c>
      <c r="AD20" s="1">
        <f t="shared" si="12"/>
        <v>50076</v>
      </c>
      <c r="AE20" s="1">
        <f t="shared" si="12"/>
        <v>56449</v>
      </c>
      <c r="AF20" s="1">
        <f t="shared" si="12"/>
        <v>63501</v>
      </c>
      <c r="AG20" s="1">
        <f t="shared" si="12"/>
        <v>71301</v>
      </c>
      <c r="AH20" s="1">
        <f t="shared" si="12"/>
        <v>79903</v>
      </c>
      <c r="AI20" s="1">
        <f t="shared" si="12"/>
        <v>89386</v>
      </c>
      <c r="AJ20" s="1">
        <f t="shared" si="12"/>
        <v>99838</v>
      </c>
      <c r="AK20" s="1">
        <f t="shared" si="12"/>
        <v>111356</v>
      </c>
      <c r="AL20" s="1">
        <f t="shared" si="12"/>
        <v>124047</v>
      </c>
      <c r="AM20" s="1">
        <f t="shared" si="12"/>
        <v>138029</v>
      </c>
      <c r="AN20" s="1">
        <f t="shared" si="12"/>
        <v>153344</v>
      </c>
      <c r="AO20" s="1">
        <f t="shared" si="12"/>
        <v>170016</v>
      </c>
      <c r="AP20" s="1">
        <f t="shared" si="12"/>
        <v>188069</v>
      </c>
      <c r="AQ20" s="1">
        <f t="shared" si="12"/>
        <v>207528</v>
      </c>
      <c r="AR20" s="1">
        <f t="shared" si="12"/>
        <v>228416</v>
      </c>
      <c r="AS20" s="1">
        <f t="shared" si="12"/>
        <v>250756</v>
      </c>
      <c r="AT20" s="1">
        <f t="shared" si="12"/>
        <v>274571</v>
      </c>
      <c r="AU20" s="1">
        <f t="shared" si="12"/>
        <v>299883</v>
      </c>
      <c r="AV20" s="1">
        <f t="shared" si="12"/>
        <v>326715</v>
      </c>
      <c r="AW20" s="1">
        <f t="shared" si="12"/>
        <v>355090</v>
      </c>
      <c r="AX20" s="1">
        <f t="shared" si="12"/>
        <v>385030</v>
      </c>
      <c r="AY20" s="1">
        <f t="shared" si="12"/>
        <v>416556</v>
      </c>
      <c r="AZ20" s="1">
        <f>AZ19-AH19</f>
        <v>449637</v>
      </c>
      <c r="BA20" s="1">
        <f t="shared" si="12"/>
        <v>484234</v>
      </c>
      <c r="BB20" s="1">
        <f t="shared" si="12"/>
        <v>520299</v>
      </c>
      <c r="BC20" s="1">
        <f t="shared" si="12"/>
        <v>557776</v>
      </c>
      <c r="BD20" s="1">
        <f t="shared" si="12"/>
        <v>596598</v>
      </c>
      <c r="BE20" s="1">
        <f t="shared" si="12"/>
        <v>636687</v>
      </c>
      <c r="BF20" s="1">
        <f t="shared" si="12"/>
        <v>678041</v>
      </c>
      <c r="BG20" s="1">
        <f t="shared" si="12"/>
        <v>720675</v>
      </c>
      <c r="BH20" s="1">
        <f t="shared" si="12"/>
        <v>764603</v>
      </c>
      <c r="BI20" s="1">
        <f t="shared" si="12"/>
        <v>809838</v>
      </c>
      <c r="BJ20" s="1">
        <f t="shared" si="12"/>
        <v>856394</v>
      </c>
      <c r="BK20" s="1">
        <f t="shared" si="12"/>
        <v>904283</v>
      </c>
      <c r="BN20" s="57">
        <f>BN19</f>
        <v>4920</v>
      </c>
      <c r="BO20" s="57">
        <f>AA20</f>
        <v>34438</v>
      </c>
      <c r="BP20" s="57">
        <f>AM20</f>
        <v>138029</v>
      </c>
      <c r="BQ20" s="57">
        <f>AY20</f>
        <v>416556</v>
      </c>
      <c r="BR20" s="57">
        <f>BK20</f>
        <v>904283</v>
      </c>
    </row>
    <row r="21" spans="1:70" s="58" customFormat="1" x14ac:dyDescent="0.3">
      <c r="A21" s="1" t="s">
        <v>241</v>
      </c>
      <c r="B21" s="1" t="s">
        <v>148</v>
      </c>
      <c r="C21" s="271"/>
      <c r="D21" s="138">
        <v>40000</v>
      </c>
      <c r="E21" s="57">
        <f t="shared" ref="E21:O21" si="13">D21</f>
        <v>40000</v>
      </c>
      <c r="F21" s="57">
        <f t="shared" si="13"/>
        <v>40000</v>
      </c>
      <c r="G21" s="57">
        <f t="shared" si="13"/>
        <v>40000</v>
      </c>
      <c r="H21" s="57">
        <f t="shared" si="13"/>
        <v>40000</v>
      </c>
      <c r="I21" s="57">
        <f t="shared" si="13"/>
        <v>40000</v>
      </c>
      <c r="J21" s="57">
        <f t="shared" si="13"/>
        <v>40000</v>
      </c>
      <c r="K21" s="57">
        <f t="shared" si="13"/>
        <v>40000</v>
      </c>
      <c r="L21" s="57">
        <f t="shared" si="13"/>
        <v>40000</v>
      </c>
      <c r="M21" s="57">
        <f t="shared" si="13"/>
        <v>40000</v>
      </c>
      <c r="N21" s="57">
        <f t="shared" si="13"/>
        <v>40000</v>
      </c>
      <c r="O21" s="57">
        <f t="shared" si="13"/>
        <v>40000</v>
      </c>
      <c r="P21" s="57">
        <f>O21</f>
        <v>40000</v>
      </c>
      <c r="Q21" s="57">
        <f t="shared" ref="Q21:BK21" si="14">P21</f>
        <v>40000</v>
      </c>
      <c r="R21" s="57">
        <f t="shared" si="14"/>
        <v>40000</v>
      </c>
      <c r="S21" s="57">
        <f t="shared" si="14"/>
        <v>40000</v>
      </c>
      <c r="T21" s="57">
        <f t="shared" si="14"/>
        <v>40000</v>
      </c>
      <c r="U21" s="57">
        <f t="shared" si="14"/>
        <v>40000</v>
      </c>
      <c r="V21" s="57">
        <f t="shared" si="14"/>
        <v>40000</v>
      </c>
      <c r="W21" s="57">
        <f t="shared" si="14"/>
        <v>40000</v>
      </c>
      <c r="X21" s="57">
        <f t="shared" si="14"/>
        <v>40000</v>
      </c>
      <c r="Y21" s="57">
        <f t="shared" si="14"/>
        <v>40000</v>
      </c>
      <c r="Z21" s="57">
        <f t="shared" si="14"/>
        <v>40000</v>
      </c>
      <c r="AA21" s="57">
        <f t="shared" si="14"/>
        <v>40000</v>
      </c>
      <c r="AB21" s="57">
        <f t="shared" si="14"/>
        <v>40000</v>
      </c>
      <c r="AC21" s="57">
        <f t="shared" si="14"/>
        <v>40000</v>
      </c>
      <c r="AD21" s="57">
        <f t="shared" si="14"/>
        <v>40000</v>
      </c>
      <c r="AE21" s="57">
        <f t="shared" si="14"/>
        <v>40000</v>
      </c>
      <c r="AF21" s="57">
        <f t="shared" si="14"/>
        <v>40000</v>
      </c>
      <c r="AG21" s="57">
        <f t="shared" si="14"/>
        <v>40000</v>
      </c>
      <c r="AH21" s="57">
        <f t="shared" si="14"/>
        <v>40000</v>
      </c>
      <c r="AI21" s="57">
        <f t="shared" si="14"/>
        <v>40000</v>
      </c>
      <c r="AJ21" s="57">
        <f t="shared" si="14"/>
        <v>40000</v>
      </c>
      <c r="AK21" s="57">
        <f t="shared" si="14"/>
        <v>40000</v>
      </c>
      <c r="AL21" s="57">
        <f t="shared" si="14"/>
        <v>40000</v>
      </c>
      <c r="AM21" s="57">
        <f t="shared" si="14"/>
        <v>40000</v>
      </c>
      <c r="AN21" s="57">
        <f t="shared" si="14"/>
        <v>40000</v>
      </c>
      <c r="AO21" s="57">
        <f t="shared" si="14"/>
        <v>40000</v>
      </c>
      <c r="AP21" s="57">
        <f t="shared" si="14"/>
        <v>40000</v>
      </c>
      <c r="AQ21" s="57">
        <f t="shared" si="14"/>
        <v>40000</v>
      </c>
      <c r="AR21" s="57">
        <f t="shared" si="14"/>
        <v>40000</v>
      </c>
      <c r="AS21" s="57">
        <f t="shared" si="14"/>
        <v>40000</v>
      </c>
      <c r="AT21" s="57">
        <f t="shared" si="14"/>
        <v>40000</v>
      </c>
      <c r="AU21" s="57">
        <f t="shared" si="14"/>
        <v>40000</v>
      </c>
      <c r="AV21" s="57">
        <f t="shared" si="14"/>
        <v>40000</v>
      </c>
      <c r="AW21" s="57">
        <f t="shared" si="14"/>
        <v>40000</v>
      </c>
      <c r="AX21" s="57">
        <f t="shared" si="14"/>
        <v>40000</v>
      </c>
      <c r="AY21" s="57">
        <f t="shared" si="14"/>
        <v>40000</v>
      </c>
      <c r="AZ21" s="57">
        <f t="shared" si="14"/>
        <v>40000</v>
      </c>
      <c r="BA21" s="57">
        <f t="shared" si="14"/>
        <v>40000</v>
      </c>
      <c r="BB21" s="57">
        <f t="shared" si="14"/>
        <v>40000</v>
      </c>
      <c r="BC21" s="57">
        <f t="shared" si="14"/>
        <v>40000</v>
      </c>
      <c r="BD21" s="57">
        <f t="shared" si="14"/>
        <v>40000</v>
      </c>
      <c r="BE21" s="57">
        <f t="shared" si="14"/>
        <v>40000</v>
      </c>
      <c r="BF21" s="57">
        <f t="shared" si="14"/>
        <v>40000</v>
      </c>
      <c r="BG21" s="57">
        <f t="shared" si="14"/>
        <v>40000</v>
      </c>
      <c r="BH21" s="57">
        <f t="shared" si="14"/>
        <v>40000</v>
      </c>
      <c r="BI21" s="57">
        <f t="shared" si="14"/>
        <v>40000</v>
      </c>
      <c r="BJ21" s="57">
        <f t="shared" si="14"/>
        <v>40000</v>
      </c>
      <c r="BK21" s="57">
        <f t="shared" si="14"/>
        <v>40000</v>
      </c>
    </row>
    <row r="22" spans="1:70" s="58" customFormat="1" x14ac:dyDescent="0.3">
      <c r="C22" s="271"/>
    </row>
    <row r="23" spans="1:70" s="261" customFormat="1" x14ac:dyDescent="0.3">
      <c r="A23" s="261" t="s">
        <v>210</v>
      </c>
      <c r="D23" s="266"/>
      <c r="E23" s="265"/>
      <c r="F23" s="265"/>
      <c r="G23" s="265"/>
      <c r="H23" s="265"/>
    </row>
    <row r="24" spans="1:70" s="261" customFormat="1" x14ac:dyDescent="0.3">
      <c r="A24" s="1" t="s">
        <v>242</v>
      </c>
      <c r="B24" s="261" t="s">
        <v>150</v>
      </c>
      <c r="D24" s="176">
        <v>1</v>
      </c>
      <c r="E24" s="68">
        <f t="shared" ref="E24:O26" si="15">D24</f>
        <v>1</v>
      </c>
      <c r="F24" s="68">
        <f t="shared" si="15"/>
        <v>1</v>
      </c>
      <c r="G24" s="68">
        <f t="shared" si="15"/>
        <v>1</v>
      </c>
      <c r="H24" s="68">
        <f t="shared" si="15"/>
        <v>1</v>
      </c>
      <c r="I24" s="68">
        <f t="shared" si="15"/>
        <v>1</v>
      </c>
      <c r="J24" s="68">
        <f t="shared" si="15"/>
        <v>1</v>
      </c>
      <c r="K24" s="68">
        <f t="shared" si="15"/>
        <v>1</v>
      </c>
      <c r="L24" s="68">
        <f t="shared" si="15"/>
        <v>1</v>
      </c>
      <c r="M24" s="68">
        <f t="shared" si="15"/>
        <v>1</v>
      </c>
      <c r="N24" s="68">
        <f t="shared" si="15"/>
        <v>1</v>
      </c>
      <c r="O24" s="68">
        <f t="shared" si="15"/>
        <v>1</v>
      </c>
      <c r="P24" s="68">
        <f>O24</f>
        <v>1</v>
      </c>
      <c r="Q24" s="68">
        <f t="shared" ref="Q24:BK24" si="16">P24</f>
        <v>1</v>
      </c>
      <c r="R24" s="68">
        <f t="shared" si="16"/>
        <v>1</v>
      </c>
      <c r="S24" s="68">
        <f t="shared" si="16"/>
        <v>1</v>
      </c>
      <c r="T24" s="68">
        <f t="shared" si="16"/>
        <v>1</v>
      </c>
      <c r="U24" s="68">
        <f t="shared" si="16"/>
        <v>1</v>
      </c>
      <c r="V24" s="68">
        <f t="shared" si="16"/>
        <v>1</v>
      </c>
      <c r="W24" s="68">
        <f t="shared" si="16"/>
        <v>1</v>
      </c>
      <c r="X24" s="68">
        <f t="shared" si="16"/>
        <v>1</v>
      </c>
      <c r="Y24" s="68">
        <f t="shared" si="16"/>
        <v>1</v>
      </c>
      <c r="Z24" s="68">
        <f t="shared" si="16"/>
        <v>1</v>
      </c>
      <c r="AA24" s="68">
        <f t="shared" si="16"/>
        <v>1</v>
      </c>
      <c r="AB24" s="68">
        <f t="shared" si="16"/>
        <v>1</v>
      </c>
      <c r="AC24" s="68">
        <f t="shared" si="16"/>
        <v>1</v>
      </c>
      <c r="AD24" s="68">
        <f t="shared" si="16"/>
        <v>1</v>
      </c>
      <c r="AE24" s="68">
        <f t="shared" si="16"/>
        <v>1</v>
      </c>
      <c r="AF24" s="68">
        <f t="shared" si="16"/>
        <v>1</v>
      </c>
      <c r="AG24" s="68">
        <f t="shared" si="16"/>
        <v>1</v>
      </c>
      <c r="AH24" s="68">
        <f t="shared" si="16"/>
        <v>1</v>
      </c>
      <c r="AI24" s="68">
        <f t="shared" si="16"/>
        <v>1</v>
      </c>
      <c r="AJ24" s="68">
        <f t="shared" si="16"/>
        <v>1</v>
      </c>
      <c r="AK24" s="68">
        <f t="shared" si="16"/>
        <v>1</v>
      </c>
      <c r="AL24" s="68">
        <f t="shared" si="16"/>
        <v>1</v>
      </c>
      <c r="AM24" s="68">
        <f t="shared" si="16"/>
        <v>1</v>
      </c>
      <c r="AN24" s="68">
        <f t="shared" si="16"/>
        <v>1</v>
      </c>
      <c r="AO24" s="68">
        <f t="shared" si="16"/>
        <v>1</v>
      </c>
      <c r="AP24" s="68">
        <f t="shared" si="16"/>
        <v>1</v>
      </c>
      <c r="AQ24" s="68">
        <f t="shared" si="16"/>
        <v>1</v>
      </c>
      <c r="AR24" s="68">
        <f t="shared" si="16"/>
        <v>1</v>
      </c>
      <c r="AS24" s="68">
        <f t="shared" si="16"/>
        <v>1</v>
      </c>
      <c r="AT24" s="68">
        <f t="shared" si="16"/>
        <v>1</v>
      </c>
      <c r="AU24" s="68">
        <f t="shared" si="16"/>
        <v>1</v>
      </c>
      <c r="AV24" s="68">
        <f t="shared" si="16"/>
        <v>1</v>
      </c>
      <c r="AW24" s="68">
        <f t="shared" si="16"/>
        <v>1</v>
      </c>
      <c r="AX24" s="68">
        <f t="shared" si="16"/>
        <v>1</v>
      </c>
      <c r="AY24" s="68">
        <f t="shared" si="16"/>
        <v>1</v>
      </c>
      <c r="AZ24" s="68">
        <f t="shared" si="16"/>
        <v>1</v>
      </c>
      <c r="BA24" s="68">
        <f t="shared" si="16"/>
        <v>1</v>
      </c>
      <c r="BB24" s="68">
        <f t="shared" si="16"/>
        <v>1</v>
      </c>
      <c r="BC24" s="68">
        <f t="shared" si="16"/>
        <v>1</v>
      </c>
      <c r="BD24" s="68">
        <f t="shared" si="16"/>
        <v>1</v>
      </c>
      <c r="BE24" s="68">
        <f t="shared" si="16"/>
        <v>1</v>
      </c>
      <c r="BF24" s="68">
        <f t="shared" si="16"/>
        <v>1</v>
      </c>
      <c r="BG24" s="68">
        <f t="shared" si="16"/>
        <v>1</v>
      </c>
      <c r="BH24" s="68">
        <f t="shared" si="16"/>
        <v>1</v>
      </c>
      <c r="BI24" s="68">
        <f t="shared" si="16"/>
        <v>1</v>
      </c>
      <c r="BJ24" s="68">
        <f t="shared" si="16"/>
        <v>1</v>
      </c>
      <c r="BK24" s="68">
        <f t="shared" si="16"/>
        <v>1</v>
      </c>
      <c r="BN24" s="193">
        <v>1</v>
      </c>
      <c r="BO24" s="193">
        <v>1</v>
      </c>
      <c r="BP24" s="193">
        <v>1</v>
      </c>
      <c r="BQ24" s="193">
        <v>1</v>
      </c>
      <c r="BR24" s="193">
        <v>1</v>
      </c>
    </row>
    <row r="25" spans="1:70" s="261" customFormat="1" x14ac:dyDescent="0.3">
      <c r="A25" s="1" t="s">
        <v>243</v>
      </c>
      <c r="B25" s="261" t="s">
        <v>150</v>
      </c>
      <c r="D25" s="176">
        <v>1</v>
      </c>
      <c r="E25" s="68">
        <f t="shared" si="15"/>
        <v>1</v>
      </c>
      <c r="F25" s="68">
        <f t="shared" si="15"/>
        <v>1</v>
      </c>
      <c r="G25" s="68">
        <f t="shared" si="15"/>
        <v>1</v>
      </c>
      <c r="H25" s="68">
        <f t="shared" si="15"/>
        <v>1</v>
      </c>
      <c r="I25" s="68">
        <f t="shared" si="15"/>
        <v>1</v>
      </c>
      <c r="J25" s="68">
        <f t="shared" si="15"/>
        <v>1</v>
      </c>
      <c r="K25" s="68">
        <f t="shared" si="15"/>
        <v>1</v>
      </c>
      <c r="L25" s="68">
        <f t="shared" si="15"/>
        <v>1</v>
      </c>
      <c r="M25" s="68">
        <f t="shared" si="15"/>
        <v>1</v>
      </c>
      <c r="N25" s="68">
        <f t="shared" si="15"/>
        <v>1</v>
      </c>
      <c r="O25" s="68">
        <f t="shared" si="15"/>
        <v>1</v>
      </c>
      <c r="P25" s="68">
        <f>O25</f>
        <v>1</v>
      </c>
      <c r="Q25" s="68">
        <f t="shared" ref="Q25:AA26" si="17">P25</f>
        <v>1</v>
      </c>
      <c r="R25" s="68">
        <f t="shared" si="17"/>
        <v>1</v>
      </c>
      <c r="S25" s="68">
        <f t="shared" si="17"/>
        <v>1</v>
      </c>
      <c r="T25" s="68">
        <f t="shared" si="17"/>
        <v>1</v>
      </c>
      <c r="U25" s="68">
        <f t="shared" si="17"/>
        <v>1</v>
      </c>
      <c r="V25" s="68">
        <f t="shared" si="17"/>
        <v>1</v>
      </c>
      <c r="W25" s="68">
        <f t="shared" si="17"/>
        <v>1</v>
      </c>
      <c r="X25" s="68">
        <f t="shared" si="17"/>
        <v>1</v>
      </c>
      <c r="Y25" s="68">
        <f t="shared" si="17"/>
        <v>1</v>
      </c>
      <c r="Z25" s="68">
        <f t="shared" si="17"/>
        <v>1</v>
      </c>
      <c r="AA25" s="68">
        <f t="shared" si="17"/>
        <v>1</v>
      </c>
      <c r="AB25" s="68">
        <f>AA25*(1+$C26)</f>
        <v>1</v>
      </c>
      <c r="AC25" s="68">
        <f t="shared" ref="AC25:AM26" si="18">AB25</f>
        <v>1</v>
      </c>
      <c r="AD25" s="68">
        <f t="shared" si="18"/>
        <v>1</v>
      </c>
      <c r="AE25" s="68">
        <f t="shared" si="18"/>
        <v>1</v>
      </c>
      <c r="AF25" s="68">
        <f t="shared" si="18"/>
        <v>1</v>
      </c>
      <c r="AG25" s="68">
        <f t="shared" si="18"/>
        <v>1</v>
      </c>
      <c r="AH25" s="68">
        <f t="shared" si="18"/>
        <v>1</v>
      </c>
      <c r="AI25" s="68">
        <f t="shared" si="18"/>
        <v>1</v>
      </c>
      <c r="AJ25" s="68">
        <f t="shared" si="18"/>
        <v>1</v>
      </c>
      <c r="AK25" s="68">
        <f t="shared" si="18"/>
        <v>1</v>
      </c>
      <c r="AL25" s="68">
        <f t="shared" si="18"/>
        <v>1</v>
      </c>
      <c r="AM25" s="68">
        <f t="shared" si="18"/>
        <v>1</v>
      </c>
      <c r="AN25" s="68">
        <f>AM25*(1+$C26)</f>
        <v>1</v>
      </c>
      <c r="AO25" s="68">
        <f t="shared" ref="AO25:AY26" si="19">AN25</f>
        <v>1</v>
      </c>
      <c r="AP25" s="68">
        <f t="shared" si="19"/>
        <v>1</v>
      </c>
      <c r="AQ25" s="68">
        <f t="shared" si="19"/>
        <v>1</v>
      </c>
      <c r="AR25" s="68">
        <f t="shared" si="19"/>
        <v>1</v>
      </c>
      <c r="AS25" s="68">
        <f t="shared" si="19"/>
        <v>1</v>
      </c>
      <c r="AT25" s="68">
        <f t="shared" si="19"/>
        <v>1</v>
      </c>
      <c r="AU25" s="68">
        <f t="shared" si="19"/>
        <v>1</v>
      </c>
      <c r="AV25" s="68">
        <f t="shared" si="19"/>
        <v>1</v>
      </c>
      <c r="AW25" s="68">
        <f t="shared" si="19"/>
        <v>1</v>
      </c>
      <c r="AX25" s="68">
        <f t="shared" si="19"/>
        <v>1</v>
      </c>
      <c r="AY25" s="68">
        <f t="shared" si="19"/>
        <v>1</v>
      </c>
      <c r="AZ25" s="68">
        <f>AY25*(1+$C26)</f>
        <v>1</v>
      </c>
      <c r="BA25" s="68">
        <f t="shared" ref="BA25:BK26" si="20">AZ25</f>
        <v>1</v>
      </c>
      <c r="BB25" s="68">
        <f t="shared" si="20"/>
        <v>1</v>
      </c>
      <c r="BC25" s="68">
        <f t="shared" si="20"/>
        <v>1</v>
      </c>
      <c r="BD25" s="68">
        <f t="shared" si="20"/>
        <v>1</v>
      </c>
      <c r="BE25" s="68">
        <f t="shared" si="20"/>
        <v>1</v>
      </c>
      <c r="BF25" s="68">
        <f t="shared" si="20"/>
        <v>1</v>
      </c>
      <c r="BG25" s="68">
        <f t="shared" si="20"/>
        <v>1</v>
      </c>
      <c r="BH25" s="68">
        <f t="shared" si="20"/>
        <v>1</v>
      </c>
      <c r="BI25" s="68">
        <f t="shared" si="20"/>
        <v>1</v>
      </c>
      <c r="BJ25" s="68">
        <f t="shared" si="20"/>
        <v>1</v>
      </c>
      <c r="BK25" s="68">
        <f t="shared" si="20"/>
        <v>1</v>
      </c>
      <c r="BN25" s="193">
        <v>1</v>
      </c>
      <c r="BO25" s="193">
        <v>1</v>
      </c>
      <c r="BP25" s="193">
        <v>1</v>
      </c>
      <c r="BQ25" s="193">
        <v>1</v>
      </c>
      <c r="BR25" s="193">
        <v>1</v>
      </c>
    </row>
    <row r="26" spans="1:70" s="1" customFormat="1" x14ac:dyDescent="0.3">
      <c r="A26" s="1" t="s">
        <v>245</v>
      </c>
      <c r="B26" s="1" t="s">
        <v>150</v>
      </c>
      <c r="D26" s="176">
        <v>1</v>
      </c>
      <c r="E26" s="68">
        <f t="shared" si="15"/>
        <v>1</v>
      </c>
      <c r="F26" s="68">
        <f t="shared" si="15"/>
        <v>1</v>
      </c>
      <c r="G26" s="68">
        <f t="shared" si="15"/>
        <v>1</v>
      </c>
      <c r="H26" s="68">
        <f t="shared" si="15"/>
        <v>1</v>
      </c>
      <c r="I26" s="68">
        <f t="shared" si="15"/>
        <v>1</v>
      </c>
      <c r="J26" s="68">
        <f t="shared" si="15"/>
        <v>1</v>
      </c>
      <c r="K26" s="68">
        <f t="shared" si="15"/>
        <v>1</v>
      </c>
      <c r="L26" s="68">
        <f t="shared" si="15"/>
        <v>1</v>
      </c>
      <c r="M26" s="68">
        <f t="shared" si="15"/>
        <v>1</v>
      </c>
      <c r="N26" s="68">
        <f t="shared" si="15"/>
        <v>1</v>
      </c>
      <c r="O26" s="68">
        <f t="shared" si="15"/>
        <v>1</v>
      </c>
      <c r="P26" s="68">
        <f>O26</f>
        <v>1</v>
      </c>
      <c r="Q26" s="68">
        <f t="shared" si="17"/>
        <v>1</v>
      </c>
      <c r="R26" s="68">
        <f t="shared" si="17"/>
        <v>1</v>
      </c>
      <c r="S26" s="68">
        <f t="shared" si="17"/>
        <v>1</v>
      </c>
      <c r="T26" s="68">
        <f t="shared" si="17"/>
        <v>1</v>
      </c>
      <c r="U26" s="68">
        <f t="shared" si="17"/>
        <v>1</v>
      </c>
      <c r="V26" s="68">
        <f t="shared" si="17"/>
        <v>1</v>
      </c>
      <c r="W26" s="68">
        <f t="shared" si="17"/>
        <v>1</v>
      </c>
      <c r="X26" s="68">
        <f t="shared" si="17"/>
        <v>1</v>
      </c>
      <c r="Y26" s="68">
        <f t="shared" si="17"/>
        <v>1</v>
      </c>
      <c r="Z26" s="68">
        <f t="shared" si="17"/>
        <v>1</v>
      </c>
      <c r="AA26" s="68">
        <f t="shared" si="17"/>
        <v>1</v>
      </c>
      <c r="AB26" s="68">
        <f>AA26*(1+$C27)</f>
        <v>1</v>
      </c>
      <c r="AC26" s="68">
        <f t="shared" si="18"/>
        <v>1</v>
      </c>
      <c r="AD26" s="68">
        <f t="shared" si="18"/>
        <v>1</v>
      </c>
      <c r="AE26" s="68">
        <f t="shared" si="18"/>
        <v>1</v>
      </c>
      <c r="AF26" s="68">
        <f t="shared" si="18"/>
        <v>1</v>
      </c>
      <c r="AG26" s="68">
        <f t="shared" si="18"/>
        <v>1</v>
      </c>
      <c r="AH26" s="68">
        <f t="shared" si="18"/>
        <v>1</v>
      </c>
      <c r="AI26" s="68">
        <f t="shared" si="18"/>
        <v>1</v>
      </c>
      <c r="AJ26" s="68">
        <f t="shared" si="18"/>
        <v>1</v>
      </c>
      <c r="AK26" s="68">
        <f t="shared" si="18"/>
        <v>1</v>
      </c>
      <c r="AL26" s="68">
        <f t="shared" si="18"/>
        <v>1</v>
      </c>
      <c r="AM26" s="68">
        <f t="shared" si="18"/>
        <v>1</v>
      </c>
      <c r="AN26" s="68">
        <f>AM26*(1+$C27)</f>
        <v>1</v>
      </c>
      <c r="AO26" s="68">
        <f t="shared" si="19"/>
        <v>1</v>
      </c>
      <c r="AP26" s="68">
        <f t="shared" si="19"/>
        <v>1</v>
      </c>
      <c r="AQ26" s="68">
        <f t="shared" si="19"/>
        <v>1</v>
      </c>
      <c r="AR26" s="68">
        <f t="shared" si="19"/>
        <v>1</v>
      </c>
      <c r="AS26" s="68">
        <f t="shared" si="19"/>
        <v>1</v>
      </c>
      <c r="AT26" s="68">
        <f t="shared" si="19"/>
        <v>1</v>
      </c>
      <c r="AU26" s="68">
        <f t="shared" si="19"/>
        <v>1</v>
      </c>
      <c r="AV26" s="68">
        <f t="shared" si="19"/>
        <v>1</v>
      </c>
      <c r="AW26" s="68">
        <f t="shared" si="19"/>
        <v>1</v>
      </c>
      <c r="AX26" s="68">
        <f t="shared" si="19"/>
        <v>1</v>
      </c>
      <c r="AY26" s="68">
        <f t="shared" si="19"/>
        <v>1</v>
      </c>
      <c r="AZ26" s="68">
        <f>AY26*(1+$C27)</f>
        <v>1</v>
      </c>
      <c r="BA26" s="68">
        <f t="shared" si="20"/>
        <v>1</v>
      </c>
      <c r="BB26" s="68">
        <f t="shared" si="20"/>
        <v>1</v>
      </c>
      <c r="BC26" s="68">
        <f t="shared" si="20"/>
        <v>1</v>
      </c>
      <c r="BD26" s="68">
        <f t="shared" si="20"/>
        <v>1</v>
      </c>
      <c r="BE26" s="68">
        <f t="shared" si="20"/>
        <v>1</v>
      </c>
      <c r="BF26" s="68">
        <f t="shared" si="20"/>
        <v>1</v>
      </c>
      <c r="BG26" s="68">
        <f t="shared" si="20"/>
        <v>1</v>
      </c>
      <c r="BH26" s="68">
        <f t="shared" si="20"/>
        <v>1</v>
      </c>
      <c r="BI26" s="68">
        <f t="shared" si="20"/>
        <v>1</v>
      </c>
      <c r="BJ26" s="68">
        <f t="shared" si="20"/>
        <v>1</v>
      </c>
      <c r="BK26" s="68">
        <f t="shared" si="20"/>
        <v>1</v>
      </c>
      <c r="BN26" s="193">
        <v>0.4</v>
      </c>
      <c r="BO26" s="193">
        <v>0.4</v>
      </c>
      <c r="BP26" s="193">
        <v>0.4</v>
      </c>
      <c r="BQ26" s="193">
        <v>0.4</v>
      </c>
      <c r="BR26" s="193">
        <v>0.4</v>
      </c>
    </row>
    <row r="27" spans="1:70" s="1" customFormat="1" x14ac:dyDescent="0.3"/>
    <row r="28" spans="1:70" s="261" customFormat="1" x14ac:dyDescent="0.3">
      <c r="A28" s="261" t="s">
        <v>244</v>
      </c>
      <c r="D28" s="266"/>
      <c r="E28" s="265"/>
      <c r="F28" s="265"/>
      <c r="G28" s="265"/>
      <c r="H28" s="265"/>
    </row>
    <row r="29" spans="1:70" s="261" customFormat="1" x14ac:dyDescent="0.3">
      <c r="A29" s="1" t="s">
        <v>242</v>
      </c>
      <c r="B29" s="1" t="s">
        <v>150</v>
      </c>
      <c r="D29" s="269">
        <f>BN29</f>
        <v>0.02</v>
      </c>
      <c r="E29" s="269">
        <f>D29</f>
        <v>0.02</v>
      </c>
      <c r="F29" s="269">
        <f t="shared" ref="F29:O31" si="21">E29</f>
        <v>0.02</v>
      </c>
      <c r="G29" s="269">
        <f t="shared" si="21"/>
        <v>0.02</v>
      </c>
      <c r="H29" s="269">
        <f t="shared" si="21"/>
        <v>0.02</v>
      </c>
      <c r="I29" s="269">
        <f t="shared" si="21"/>
        <v>0.02</v>
      </c>
      <c r="J29" s="269">
        <f t="shared" si="21"/>
        <v>0.02</v>
      </c>
      <c r="K29" s="269">
        <f t="shared" si="21"/>
        <v>0.02</v>
      </c>
      <c r="L29" s="269">
        <f t="shared" si="21"/>
        <v>0.02</v>
      </c>
      <c r="M29" s="269">
        <f t="shared" si="21"/>
        <v>0.02</v>
      </c>
      <c r="N29" s="269">
        <f t="shared" si="21"/>
        <v>0.02</v>
      </c>
      <c r="O29" s="269">
        <f t="shared" si="21"/>
        <v>0.02</v>
      </c>
      <c r="P29" s="269">
        <f>BO29</f>
        <v>0.02</v>
      </c>
      <c r="Q29" s="269">
        <f>P29</f>
        <v>0.02</v>
      </c>
      <c r="R29" s="269">
        <f t="shared" ref="R29:AA31" si="22">Q29</f>
        <v>0.02</v>
      </c>
      <c r="S29" s="269">
        <f t="shared" si="22"/>
        <v>0.02</v>
      </c>
      <c r="T29" s="269">
        <f t="shared" si="22"/>
        <v>0.02</v>
      </c>
      <c r="U29" s="269">
        <f t="shared" si="22"/>
        <v>0.02</v>
      </c>
      <c r="V29" s="269">
        <f t="shared" si="22"/>
        <v>0.02</v>
      </c>
      <c r="W29" s="269">
        <f t="shared" si="22"/>
        <v>0.02</v>
      </c>
      <c r="X29" s="269">
        <f t="shared" si="22"/>
        <v>0.02</v>
      </c>
      <c r="Y29" s="269">
        <f t="shared" si="22"/>
        <v>0.02</v>
      </c>
      <c r="Z29" s="269">
        <f t="shared" si="22"/>
        <v>0.02</v>
      </c>
      <c r="AA29" s="269">
        <f t="shared" si="22"/>
        <v>0.02</v>
      </c>
      <c r="AB29" s="269">
        <f t="shared" ref="AB29:AC31" si="23">AA29</f>
        <v>0.02</v>
      </c>
      <c r="AC29" s="269">
        <f t="shared" si="23"/>
        <v>0.02</v>
      </c>
      <c r="AD29" s="269">
        <f t="shared" ref="AD29:AM31" si="24">AC29</f>
        <v>0.02</v>
      </c>
      <c r="AE29" s="269">
        <f t="shared" si="24"/>
        <v>0.02</v>
      </c>
      <c r="AF29" s="269">
        <f t="shared" si="24"/>
        <v>0.02</v>
      </c>
      <c r="AG29" s="269">
        <f t="shared" si="24"/>
        <v>0.02</v>
      </c>
      <c r="AH29" s="269">
        <f t="shared" si="24"/>
        <v>0.02</v>
      </c>
      <c r="AI29" s="269">
        <f t="shared" si="24"/>
        <v>0.02</v>
      </c>
      <c r="AJ29" s="269">
        <f t="shared" si="24"/>
        <v>0.02</v>
      </c>
      <c r="AK29" s="269">
        <f t="shared" si="24"/>
        <v>0.02</v>
      </c>
      <c r="AL29" s="269">
        <f t="shared" si="24"/>
        <v>0.02</v>
      </c>
      <c r="AM29" s="269">
        <f t="shared" si="24"/>
        <v>0.02</v>
      </c>
      <c r="AN29" s="269">
        <f>BQ29</f>
        <v>0.02</v>
      </c>
      <c r="AO29" s="269">
        <f>AN29</f>
        <v>0.02</v>
      </c>
      <c r="AP29" s="269">
        <f t="shared" ref="AP29:AX31" si="25">AO29</f>
        <v>0.02</v>
      </c>
      <c r="AQ29" s="269">
        <f t="shared" si="25"/>
        <v>0.02</v>
      </c>
      <c r="AR29" s="269">
        <f t="shared" si="25"/>
        <v>0.02</v>
      </c>
      <c r="AS29" s="269">
        <f t="shared" si="25"/>
        <v>0.02</v>
      </c>
      <c r="AT29" s="269">
        <f t="shared" si="25"/>
        <v>0.02</v>
      </c>
      <c r="AU29" s="269">
        <f t="shared" si="25"/>
        <v>0.02</v>
      </c>
      <c r="AV29" s="269">
        <f t="shared" si="25"/>
        <v>0.02</v>
      </c>
      <c r="AW29" s="269">
        <f t="shared" si="25"/>
        <v>0.02</v>
      </c>
      <c r="AX29" s="269">
        <f t="shared" si="25"/>
        <v>0.02</v>
      </c>
      <c r="AY29" s="269">
        <f t="shared" ref="AY29:AY31" si="26">AX29</f>
        <v>0.02</v>
      </c>
      <c r="AZ29" s="269">
        <f>AY29</f>
        <v>0.02</v>
      </c>
      <c r="BA29" s="269">
        <f t="shared" ref="BA29:BK31" si="27">AZ29</f>
        <v>0.02</v>
      </c>
      <c r="BB29" s="269">
        <f t="shared" si="27"/>
        <v>0.02</v>
      </c>
      <c r="BC29" s="269">
        <f t="shared" si="27"/>
        <v>0.02</v>
      </c>
      <c r="BD29" s="269">
        <f t="shared" si="27"/>
        <v>0.02</v>
      </c>
      <c r="BE29" s="269">
        <f t="shared" si="27"/>
        <v>0.02</v>
      </c>
      <c r="BF29" s="269">
        <f t="shared" si="27"/>
        <v>0.02</v>
      </c>
      <c r="BG29" s="269">
        <f t="shared" si="27"/>
        <v>0.02</v>
      </c>
      <c r="BH29" s="269">
        <f t="shared" si="27"/>
        <v>0.02</v>
      </c>
      <c r="BI29" s="269">
        <f t="shared" si="27"/>
        <v>0.02</v>
      </c>
      <c r="BJ29" s="269">
        <f t="shared" si="27"/>
        <v>0.02</v>
      </c>
      <c r="BK29" s="269">
        <f t="shared" si="27"/>
        <v>0.02</v>
      </c>
      <c r="BN29" s="291">
        <f>24%/12</f>
        <v>0.02</v>
      </c>
      <c r="BO29" s="291">
        <f t="shared" ref="BO29:BR29" si="28">24%/12</f>
        <v>0.02</v>
      </c>
      <c r="BP29" s="291">
        <f t="shared" si="28"/>
        <v>0.02</v>
      </c>
      <c r="BQ29" s="291">
        <f t="shared" si="28"/>
        <v>0.02</v>
      </c>
      <c r="BR29" s="291">
        <f t="shared" si="28"/>
        <v>0.02</v>
      </c>
    </row>
    <row r="30" spans="1:70" s="261" customFormat="1" x14ac:dyDescent="0.3">
      <c r="A30" s="1" t="s">
        <v>243</v>
      </c>
      <c r="B30" s="1" t="s">
        <v>150</v>
      </c>
      <c r="D30" s="269">
        <f>BN30</f>
        <v>0.02</v>
      </c>
      <c r="E30" s="269">
        <f>D30</f>
        <v>0.02</v>
      </c>
      <c r="F30" s="269">
        <f t="shared" si="21"/>
        <v>0.02</v>
      </c>
      <c r="G30" s="269">
        <f t="shared" si="21"/>
        <v>0.02</v>
      </c>
      <c r="H30" s="269">
        <f t="shared" si="21"/>
        <v>0.02</v>
      </c>
      <c r="I30" s="269">
        <f t="shared" si="21"/>
        <v>0.02</v>
      </c>
      <c r="J30" s="269">
        <f t="shared" si="21"/>
        <v>0.02</v>
      </c>
      <c r="K30" s="269">
        <f t="shared" si="21"/>
        <v>0.02</v>
      </c>
      <c r="L30" s="269">
        <f t="shared" si="21"/>
        <v>0.02</v>
      </c>
      <c r="M30" s="269">
        <f t="shared" si="21"/>
        <v>0.02</v>
      </c>
      <c r="N30" s="269">
        <f t="shared" si="21"/>
        <v>0.02</v>
      </c>
      <c r="O30" s="269">
        <f t="shared" si="21"/>
        <v>0.02</v>
      </c>
      <c r="P30" s="269">
        <f>BO30</f>
        <v>0.02</v>
      </c>
      <c r="Q30" s="269">
        <f>P30</f>
        <v>0.02</v>
      </c>
      <c r="R30" s="269">
        <f t="shared" si="22"/>
        <v>0.02</v>
      </c>
      <c r="S30" s="269">
        <f t="shared" si="22"/>
        <v>0.02</v>
      </c>
      <c r="T30" s="269">
        <f t="shared" si="22"/>
        <v>0.02</v>
      </c>
      <c r="U30" s="269">
        <f t="shared" si="22"/>
        <v>0.02</v>
      </c>
      <c r="V30" s="269">
        <f t="shared" si="22"/>
        <v>0.02</v>
      </c>
      <c r="W30" s="269">
        <f t="shared" si="22"/>
        <v>0.02</v>
      </c>
      <c r="X30" s="269">
        <f t="shared" si="22"/>
        <v>0.02</v>
      </c>
      <c r="Y30" s="269">
        <f t="shared" si="22"/>
        <v>0.02</v>
      </c>
      <c r="Z30" s="269">
        <f t="shared" si="22"/>
        <v>0.02</v>
      </c>
      <c r="AA30" s="269">
        <f t="shared" si="22"/>
        <v>0.02</v>
      </c>
      <c r="AB30" s="269">
        <f t="shared" si="23"/>
        <v>0.02</v>
      </c>
      <c r="AC30" s="269">
        <f t="shared" si="23"/>
        <v>0.02</v>
      </c>
      <c r="AD30" s="269">
        <f t="shared" si="24"/>
        <v>0.02</v>
      </c>
      <c r="AE30" s="269">
        <f t="shared" si="24"/>
        <v>0.02</v>
      </c>
      <c r="AF30" s="269">
        <f t="shared" si="24"/>
        <v>0.02</v>
      </c>
      <c r="AG30" s="269">
        <f t="shared" si="24"/>
        <v>0.02</v>
      </c>
      <c r="AH30" s="269">
        <f t="shared" si="24"/>
        <v>0.02</v>
      </c>
      <c r="AI30" s="269">
        <f t="shared" si="24"/>
        <v>0.02</v>
      </c>
      <c r="AJ30" s="269">
        <f t="shared" si="24"/>
        <v>0.02</v>
      </c>
      <c r="AK30" s="269">
        <f t="shared" si="24"/>
        <v>0.02</v>
      </c>
      <c r="AL30" s="269">
        <f t="shared" si="24"/>
        <v>0.02</v>
      </c>
      <c r="AM30" s="269">
        <f t="shared" si="24"/>
        <v>0.02</v>
      </c>
      <c r="AN30" s="269">
        <f>BQ30</f>
        <v>0.02</v>
      </c>
      <c r="AO30" s="269">
        <f>AN30</f>
        <v>0.02</v>
      </c>
      <c r="AP30" s="269">
        <f t="shared" si="25"/>
        <v>0.02</v>
      </c>
      <c r="AQ30" s="269">
        <f t="shared" si="25"/>
        <v>0.02</v>
      </c>
      <c r="AR30" s="269">
        <f t="shared" si="25"/>
        <v>0.02</v>
      </c>
      <c r="AS30" s="269">
        <f t="shared" si="25"/>
        <v>0.02</v>
      </c>
      <c r="AT30" s="269">
        <f t="shared" si="25"/>
        <v>0.02</v>
      </c>
      <c r="AU30" s="269">
        <f t="shared" si="25"/>
        <v>0.02</v>
      </c>
      <c r="AV30" s="269">
        <f t="shared" si="25"/>
        <v>0.02</v>
      </c>
      <c r="AW30" s="269">
        <f t="shared" si="25"/>
        <v>0.02</v>
      </c>
      <c r="AX30" s="269">
        <f t="shared" si="25"/>
        <v>0.02</v>
      </c>
      <c r="AY30" s="269">
        <f t="shared" si="26"/>
        <v>0.02</v>
      </c>
      <c r="AZ30" s="269">
        <f>AY30</f>
        <v>0.02</v>
      </c>
      <c r="BA30" s="269">
        <f t="shared" si="27"/>
        <v>0.02</v>
      </c>
      <c r="BB30" s="269">
        <f t="shared" si="27"/>
        <v>0.02</v>
      </c>
      <c r="BC30" s="269">
        <f t="shared" si="27"/>
        <v>0.02</v>
      </c>
      <c r="BD30" s="269">
        <f t="shared" si="27"/>
        <v>0.02</v>
      </c>
      <c r="BE30" s="269">
        <f t="shared" si="27"/>
        <v>0.02</v>
      </c>
      <c r="BF30" s="269">
        <f t="shared" si="27"/>
        <v>0.02</v>
      </c>
      <c r="BG30" s="269">
        <f t="shared" si="27"/>
        <v>0.02</v>
      </c>
      <c r="BH30" s="269">
        <f t="shared" si="27"/>
        <v>0.02</v>
      </c>
      <c r="BI30" s="269">
        <f t="shared" si="27"/>
        <v>0.02</v>
      </c>
      <c r="BJ30" s="269">
        <f t="shared" si="27"/>
        <v>0.02</v>
      </c>
      <c r="BK30" s="269">
        <f t="shared" si="27"/>
        <v>0.02</v>
      </c>
      <c r="BN30" s="290">
        <v>0.02</v>
      </c>
      <c r="BO30" s="290">
        <v>0.02</v>
      </c>
      <c r="BP30" s="290">
        <v>0.02</v>
      </c>
      <c r="BQ30" s="290">
        <v>0.02</v>
      </c>
      <c r="BR30" s="290">
        <v>0.02</v>
      </c>
    </row>
    <row r="31" spans="1:70" s="1" customFormat="1" x14ac:dyDescent="0.3">
      <c r="A31" s="1" t="s">
        <v>245</v>
      </c>
      <c r="B31" s="1" t="s">
        <v>150</v>
      </c>
      <c r="D31" s="269">
        <f>BN31</f>
        <v>0.03</v>
      </c>
      <c r="E31" s="269">
        <f>D31</f>
        <v>0.03</v>
      </c>
      <c r="F31" s="269">
        <f t="shared" si="21"/>
        <v>0.03</v>
      </c>
      <c r="G31" s="269">
        <f t="shared" si="21"/>
        <v>0.03</v>
      </c>
      <c r="H31" s="269">
        <f t="shared" si="21"/>
        <v>0.03</v>
      </c>
      <c r="I31" s="269">
        <f t="shared" si="21"/>
        <v>0.03</v>
      </c>
      <c r="J31" s="269">
        <f t="shared" si="21"/>
        <v>0.03</v>
      </c>
      <c r="K31" s="269">
        <f t="shared" si="21"/>
        <v>0.03</v>
      </c>
      <c r="L31" s="269">
        <f t="shared" si="21"/>
        <v>0.03</v>
      </c>
      <c r="M31" s="269">
        <f t="shared" si="21"/>
        <v>0.03</v>
      </c>
      <c r="N31" s="269">
        <f t="shared" si="21"/>
        <v>0.03</v>
      </c>
      <c r="O31" s="269">
        <f t="shared" si="21"/>
        <v>0.03</v>
      </c>
      <c r="P31" s="269">
        <f>BO31</f>
        <v>0.03</v>
      </c>
      <c r="Q31" s="269">
        <f>P31</f>
        <v>0.03</v>
      </c>
      <c r="R31" s="269">
        <f t="shared" si="22"/>
        <v>0.03</v>
      </c>
      <c r="S31" s="269">
        <f t="shared" si="22"/>
        <v>0.03</v>
      </c>
      <c r="T31" s="269">
        <f t="shared" si="22"/>
        <v>0.03</v>
      </c>
      <c r="U31" s="269">
        <f t="shared" si="22"/>
        <v>0.03</v>
      </c>
      <c r="V31" s="269">
        <f t="shared" si="22"/>
        <v>0.03</v>
      </c>
      <c r="W31" s="269">
        <f t="shared" si="22"/>
        <v>0.03</v>
      </c>
      <c r="X31" s="269">
        <f t="shared" si="22"/>
        <v>0.03</v>
      </c>
      <c r="Y31" s="269">
        <f t="shared" si="22"/>
        <v>0.03</v>
      </c>
      <c r="Z31" s="269">
        <f t="shared" si="22"/>
        <v>0.03</v>
      </c>
      <c r="AA31" s="269">
        <f t="shared" si="22"/>
        <v>0.03</v>
      </c>
      <c r="AB31" s="269">
        <f t="shared" si="23"/>
        <v>0.03</v>
      </c>
      <c r="AC31" s="269">
        <f t="shared" si="23"/>
        <v>0.03</v>
      </c>
      <c r="AD31" s="269">
        <f t="shared" si="24"/>
        <v>0.03</v>
      </c>
      <c r="AE31" s="269">
        <f t="shared" si="24"/>
        <v>0.03</v>
      </c>
      <c r="AF31" s="269">
        <f t="shared" si="24"/>
        <v>0.03</v>
      </c>
      <c r="AG31" s="269">
        <f t="shared" si="24"/>
        <v>0.03</v>
      </c>
      <c r="AH31" s="269">
        <f t="shared" si="24"/>
        <v>0.03</v>
      </c>
      <c r="AI31" s="269">
        <f t="shared" si="24"/>
        <v>0.03</v>
      </c>
      <c r="AJ31" s="269">
        <f t="shared" si="24"/>
        <v>0.03</v>
      </c>
      <c r="AK31" s="269">
        <f t="shared" si="24"/>
        <v>0.03</v>
      </c>
      <c r="AL31" s="269">
        <f t="shared" si="24"/>
        <v>0.03</v>
      </c>
      <c r="AM31" s="269">
        <f t="shared" si="24"/>
        <v>0.03</v>
      </c>
      <c r="AN31" s="269">
        <f>BQ31</f>
        <v>0.03</v>
      </c>
      <c r="AO31" s="269">
        <f>AN31</f>
        <v>0.03</v>
      </c>
      <c r="AP31" s="269">
        <f t="shared" si="25"/>
        <v>0.03</v>
      </c>
      <c r="AQ31" s="269">
        <f t="shared" si="25"/>
        <v>0.03</v>
      </c>
      <c r="AR31" s="269">
        <f t="shared" si="25"/>
        <v>0.03</v>
      </c>
      <c r="AS31" s="269">
        <f t="shared" si="25"/>
        <v>0.03</v>
      </c>
      <c r="AT31" s="269">
        <f t="shared" si="25"/>
        <v>0.03</v>
      </c>
      <c r="AU31" s="269">
        <f t="shared" si="25"/>
        <v>0.03</v>
      </c>
      <c r="AV31" s="269">
        <f t="shared" si="25"/>
        <v>0.03</v>
      </c>
      <c r="AW31" s="269">
        <f t="shared" si="25"/>
        <v>0.03</v>
      </c>
      <c r="AX31" s="269">
        <f t="shared" si="25"/>
        <v>0.03</v>
      </c>
      <c r="AY31" s="269">
        <f t="shared" si="26"/>
        <v>0.03</v>
      </c>
      <c r="AZ31" s="269">
        <f>AY31</f>
        <v>0.03</v>
      </c>
      <c r="BA31" s="269">
        <f t="shared" si="27"/>
        <v>0.03</v>
      </c>
      <c r="BB31" s="269">
        <f t="shared" si="27"/>
        <v>0.03</v>
      </c>
      <c r="BC31" s="269">
        <f t="shared" si="27"/>
        <v>0.03</v>
      </c>
      <c r="BD31" s="269">
        <f t="shared" si="27"/>
        <v>0.03</v>
      </c>
      <c r="BE31" s="269">
        <f t="shared" si="27"/>
        <v>0.03</v>
      </c>
      <c r="BF31" s="269">
        <f t="shared" si="27"/>
        <v>0.03</v>
      </c>
      <c r="BG31" s="269">
        <f t="shared" si="27"/>
        <v>0.03</v>
      </c>
      <c r="BH31" s="269">
        <f t="shared" si="27"/>
        <v>0.03</v>
      </c>
      <c r="BI31" s="269">
        <f t="shared" si="27"/>
        <v>0.03</v>
      </c>
      <c r="BJ31" s="269">
        <f t="shared" si="27"/>
        <v>0.03</v>
      </c>
      <c r="BK31" s="269">
        <f t="shared" si="27"/>
        <v>0.03</v>
      </c>
      <c r="BN31" s="193">
        <v>0.03</v>
      </c>
      <c r="BO31" s="193">
        <v>0.03</v>
      </c>
      <c r="BP31" s="193">
        <v>0.03</v>
      </c>
      <c r="BQ31" s="193">
        <v>0.03</v>
      </c>
      <c r="BR31" s="193">
        <v>0.01</v>
      </c>
    </row>
    <row r="32" spans="1:70" s="275" customFormat="1" ht="12" x14ac:dyDescent="0.3">
      <c r="A32" s="262"/>
      <c r="B32" s="262"/>
      <c r="C32" s="264"/>
    </row>
    <row r="33" spans="1:63" s="275" customFormat="1" ht="12" x14ac:dyDescent="0.3">
      <c r="A33" s="262"/>
      <c r="B33" s="262"/>
      <c r="C33" s="264"/>
    </row>
    <row r="34" spans="1:63" s="261" customFormat="1" x14ac:dyDescent="0.3">
      <c r="A34" s="1"/>
      <c r="D34" s="266"/>
      <c r="E34" s="265"/>
      <c r="F34" s="265"/>
      <c r="G34" s="265"/>
      <c r="H34" s="265"/>
    </row>
    <row r="35" spans="1:63" s="1" customFormat="1" x14ac:dyDescent="0.3">
      <c r="C35" s="130"/>
    </row>
    <row r="36" spans="1:63" x14ac:dyDescent="0.3">
      <c r="A36" s="166" t="s">
        <v>10</v>
      </c>
      <c r="B36" s="166"/>
      <c r="C36" s="178"/>
    </row>
    <row r="37" spans="1:63" x14ac:dyDescent="0.3">
      <c r="C37" s="138"/>
    </row>
    <row r="38" spans="1:63" x14ac:dyDescent="0.3">
      <c r="A38" s="58" t="s">
        <v>177</v>
      </c>
      <c r="C38" s="138"/>
    </row>
    <row r="39" spans="1:63" x14ac:dyDescent="0.3">
      <c r="A39" s="58"/>
      <c r="C39" s="138"/>
    </row>
    <row r="40" spans="1:63" x14ac:dyDescent="0.3">
      <c r="A40" s="175" t="s">
        <v>226</v>
      </c>
      <c r="B40" s="175" t="s">
        <v>150</v>
      </c>
      <c r="C40" s="179">
        <v>0.1</v>
      </c>
    </row>
    <row r="41" spans="1:63" x14ac:dyDescent="0.3">
      <c r="C41" s="138"/>
    </row>
    <row r="42" spans="1:63" x14ac:dyDescent="0.3">
      <c r="A42" s="58" t="s">
        <v>38</v>
      </c>
      <c r="C42" s="138"/>
    </row>
    <row r="43" spans="1:63" x14ac:dyDescent="0.3">
      <c r="A43" s="1" t="s">
        <v>213</v>
      </c>
      <c r="B43" s="1" t="s">
        <v>148</v>
      </c>
      <c r="C43" s="138"/>
      <c r="D43" s="138">
        <v>10000</v>
      </c>
      <c r="E43" s="57">
        <f>D43</f>
        <v>10000</v>
      </c>
      <c r="F43" s="57">
        <f t="shared" ref="F43:O47" si="29">E43</f>
        <v>10000</v>
      </c>
      <c r="G43" s="57">
        <f t="shared" si="29"/>
        <v>10000</v>
      </c>
      <c r="H43" s="57">
        <f t="shared" si="29"/>
        <v>10000</v>
      </c>
      <c r="I43" s="57">
        <f t="shared" si="29"/>
        <v>10000</v>
      </c>
      <c r="J43" s="57">
        <f t="shared" si="29"/>
        <v>10000</v>
      </c>
      <c r="K43" s="57">
        <f t="shared" si="29"/>
        <v>10000</v>
      </c>
      <c r="L43" s="57">
        <f t="shared" si="29"/>
        <v>10000</v>
      </c>
      <c r="M43" s="57">
        <f t="shared" si="29"/>
        <v>10000</v>
      </c>
      <c r="N43" s="57">
        <f t="shared" si="29"/>
        <v>10000</v>
      </c>
      <c r="O43" s="57">
        <f t="shared" si="29"/>
        <v>10000</v>
      </c>
      <c r="P43" s="57">
        <f>O43*(1+$C44)</f>
        <v>11000</v>
      </c>
      <c r="Q43" s="57">
        <f>P43</f>
        <v>11000</v>
      </c>
      <c r="R43" s="57">
        <f t="shared" ref="R43:AA47" si="30">Q43</f>
        <v>11000</v>
      </c>
      <c r="S43" s="57">
        <f t="shared" si="30"/>
        <v>11000</v>
      </c>
      <c r="T43" s="57">
        <f t="shared" si="30"/>
        <v>11000</v>
      </c>
      <c r="U43" s="57">
        <f t="shared" si="30"/>
        <v>11000</v>
      </c>
      <c r="V43" s="57">
        <f t="shared" si="30"/>
        <v>11000</v>
      </c>
      <c r="W43" s="57">
        <f t="shared" si="30"/>
        <v>11000</v>
      </c>
      <c r="X43" s="57">
        <f t="shared" si="30"/>
        <v>11000</v>
      </c>
      <c r="Y43" s="57">
        <f t="shared" si="30"/>
        <v>11000</v>
      </c>
      <c r="Z43" s="57">
        <f t="shared" si="30"/>
        <v>11000</v>
      </c>
      <c r="AA43" s="57">
        <f t="shared" si="30"/>
        <v>11000</v>
      </c>
      <c r="AB43" s="57">
        <f>AA43*(1+$C44)</f>
        <v>12100.000000000002</v>
      </c>
      <c r="AC43" s="57">
        <f>AB43</f>
        <v>12100.000000000002</v>
      </c>
      <c r="AD43" s="57">
        <f t="shared" ref="AD43:AM47" si="31">AC43</f>
        <v>12100.000000000002</v>
      </c>
      <c r="AE43" s="57">
        <f t="shared" si="31"/>
        <v>12100.000000000002</v>
      </c>
      <c r="AF43" s="57">
        <f t="shared" si="31"/>
        <v>12100.000000000002</v>
      </c>
      <c r="AG43" s="57">
        <f t="shared" si="31"/>
        <v>12100.000000000002</v>
      </c>
      <c r="AH43" s="57">
        <f t="shared" si="31"/>
        <v>12100.000000000002</v>
      </c>
      <c r="AI43" s="57">
        <f t="shared" si="31"/>
        <v>12100.000000000002</v>
      </c>
      <c r="AJ43" s="57">
        <f t="shared" si="31"/>
        <v>12100.000000000002</v>
      </c>
      <c r="AK43" s="57">
        <f t="shared" si="31"/>
        <v>12100.000000000002</v>
      </c>
      <c r="AL43" s="57">
        <f t="shared" si="31"/>
        <v>12100.000000000002</v>
      </c>
      <c r="AM43" s="57">
        <f t="shared" si="31"/>
        <v>12100.000000000002</v>
      </c>
      <c r="AN43" s="57">
        <f>AM43*(1+$C44)</f>
        <v>13310.000000000004</v>
      </c>
      <c r="AO43" s="57">
        <f>AN43</f>
        <v>13310.000000000004</v>
      </c>
      <c r="AP43" s="57">
        <f t="shared" ref="AP43:AY47" si="32">AO43</f>
        <v>13310.000000000004</v>
      </c>
      <c r="AQ43" s="57">
        <f t="shared" si="32"/>
        <v>13310.000000000004</v>
      </c>
      <c r="AR43" s="57">
        <f t="shared" si="32"/>
        <v>13310.000000000004</v>
      </c>
      <c r="AS43" s="57">
        <f t="shared" si="32"/>
        <v>13310.000000000004</v>
      </c>
      <c r="AT43" s="57">
        <f t="shared" si="32"/>
        <v>13310.000000000004</v>
      </c>
      <c r="AU43" s="57">
        <f t="shared" si="32"/>
        <v>13310.000000000004</v>
      </c>
      <c r="AV43" s="57">
        <f t="shared" si="32"/>
        <v>13310.000000000004</v>
      </c>
      <c r="AW43" s="57">
        <f t="shared" si="32"/>
        <v>13310.000000000004</v>
      </c>
      <c r="AX43" s="57">
        <f t="shared" si="32"/>
        <v>13310.000000000004</v>
      </c>
      <c r="AY43" s="57">
        <f t="shared" si="32"/>
        <v>13310.000000000004</v>
      </c>
      <c r="AZ43" s="57">
        <f>AY43*(1+$C44)</f>
        <v>14641.000000000005</v>
      </c>
      <c r="BA43" s="57">
        <f>AZ43</f>
        <v>14641.000000000005</v>
      </c>
      <c r="BB43" s="57">
        <f t="shared" ref="BB43:BK47" si="33">BA43</f>
        <v>14641.000000000005</v>
      </c>
      <c r="BC43" s="57">
        <f t="shared" si="33"/>
        <v>14641.000000000005</v>
      </c>
      <c r="BD43" s="57">
        <f t="shared" si="33"/>
        <v>14641.000000000005</v>
      </c>
      <c r="BE43" s="57">
        <f t="shared" si="33"/>
        <v>14641.000000000005</v>
      </c>
      <c r="BF43" s="57">
        <f t="shared" si="33"/>
        <v>14641.000000000005</v>
      </c>
      <c r="BG43" s="57">
        <f t="shared" si="33"/>
        <v>14641.000000000005</v>
      </c>
      <c r="BH43" s="57">
        <f t="shared" si="33"/>
        <v>14641.000000000005</v>
      </c>
      <c r="BI43" s="57">
        <f t="shared" si="33"/>
        <v>14641.000000000005</v>
      </c>
      <c r="BJ43" s="57">
        <f t="shared" si="33"/>
        <v>14641.000000000005</v>
      </c>
      <c r="BK43" s="57">
        <f t="shared" si="33"/>
        <v>14641.000000000005</v>
      </c>
    </row>
    <row r="44" spans="1:63" s="177" customFormat="1" x14ac:dyDescent="0.3">
      <c r="A44" s="175" t="s">
        <v>229</v>
      </c>
      <c r="B44" s="175" t="s">
        <v>150</v>
      </c>
      <c r="C44" s="179">
        <v>0.1</v>
      </c>
    </row>
    <row r="45" spans="1:63" x14ac:dyDescent="0.3">
      <c r="A45" s="1" t="s">
        <v>249</v>
      </c>
      <c r="B45" s="1" t="s">
        <v>148</v>
      </c>
      <c r="C45" s="138"/>
      <c r="D45" s="138">
        <v>1000</v>
      </c>
      <c r="E45" s="57">
        <f>D45</f>
        <v>1000</v>
      </c>
      <c r="F45" s="57">
        <f t="shared" si="29"/>
        <v>1000</v>
      </c>
      <c r="G45" s="57">
        <f t="shared" si="29"/>
        <v>1000</v>
      </c>
      <c r="H45" s="57">
        <f t="shared" si="29"/>
        <v>1000</v>
      </c>
      <c r="I45" s="57">
        <f t="shared" si="29"/>
        <v>1000</v>
      </c>
      <c r="J45" s="57">
        <f t="shared" si="29"/>
        <v>1000</v>
      </c>
      <c r="K45" s="57">
        <f t="shared" si="29"/>
        <v>1000</v>
      </c>
      <c r="L45" s="57">
        <f t="shared" si="29"/>
        <v>1000</v>
      </c>
      <c r="M45" s="57">
        <f t="shared" si="29"/>
        <v>1000</v>
      </c>
      <c r="N45" s="57">
        <f t="shared" si="29"/>
        <v>1000</v>
      </c>
      <c r="O45" s="57">
        <f t="shared" si="29"/>
        <v>1000</v>
      </c>
      <c r="P45" s="57">
        <f>O45*(1+$C46)</f>
        <v>1100</v>
      </c>
      <c r="Q45" s="57">
        <f>P45</f>
        <v>1100</v>
      </c>
      <c r="R45" s="57">
        <f t="shared" si="30"/>
        <v>1100</v>
      </c>
      <c r="S45" s="57">
        <f t="shared" si="30"/>
        <v>1100</v>
      </c>
      <c r="T45" s="57">
        <f t="shared" si="30"/>
        <v>1100</v>
      </c>
      <c r="U45" s="57">
        <f t="shared" si="30"/>
        <v>1100</v>
      </c>
      <c r="V45" s="57">
        <f t="shared" si="30"/>
        <v>1100</v>
      </c>
      <c r="W45" s="57">
        <f t="shared" si="30"/>
        <v>1100</v>
      </c>
      <c r="X45" s="57">
        <f t="shared" si="30"/>
        <v>1100</v>
      </c>
      <c r="Y45" s="57">
        <f t="shared" si="30"/>
        <v>1100</v>
      </c>
      <c r="Z45" s="57">
        <f t="shared" si="30"/>
        <v>1100</v>
      </c>
      <c r="AA45" s="57">
        <f t="shared" si="30"/>
        <v>1100</v>
      </c>
      <c r="AB45" s="57">
        <f>AA45*(1+$C46)</f>
        <v>1210</v>
      </c>
      <c r="AC45" s="57">
        <f>AB45</f>
        <v>1210</v>
      </c>
      <c r="AD45" s="57">
        <f t="shared" si="31"/>
        <v>1210</v>
      </c>
      <c r="AE45" s="57">
        <f t="shared" si="31"/>
        <v>1210</v>
      </c>
      <c r="AF45" s="57">
        <f t="shared" si="31"/>
        <v>1210</v>
      </c>
      <c r="AG45" s="57">
        <f t="shared" si="31"/>
        <v>1210</v>
      </c>
      <c r="AH45" s="57">
        <f t="shared" si="31"/>
        <v>1210</v>
      </c>
      <c r="AI45" s="57">
        <f t="shared" si="31"/>
        <v>1210</v>
      </c>
      <c r="AJ45" s="57">
        <f t="shared" si="31"/>
        <v>1210</v>
      </c>
      <c r="AK45" s="57">
        <f t="shared" si="31"/>
        <v>1210</v>
      </c>
      <c r="AL45" s="57">
        <f t="shared" si="31"/>
        <v>1210</v>
      </c>
      <c r="AM45" s="57">
        <f t="shared" si="31"/>
        <v>1210</v>
      </c>
      <c r="AN45" s="57">
        <f>AM45*(1+$C46)</f>
        <v>1331</v>
      </c>
      <c r="AO45" s="57">
        <f>AN45</f>
        <v>1331</v>
      </c>
      <c r="AP45" s="57">
        <f t="shared" si="32"/>
        <v>1331</v>
      </c>
      <c r="AQ45" s="57">
        <f t="shared" si="32"/>
        <v>1331</v>
      </c>
      <c r="AR45" s="57">
        <f t="shared" si="32"/>
        <v>1331</v>
      </c>
      <c r="AS45" s="57">
        <f t="shared" si="32"/>
        <v>1331</v>
      </c>
      <c r="AT45" s="57">
        <f t="shared" si="32"/>
        <v>1331</v>
      </c>
      <c r="AU45" s="57">
        <f t="shared" si="32"/>
        <v>1331</v>
      </c>
      <c r="AV45" s="57">
        <f t="shared" si="32"/>
        <v>1331</v>
      </c>
      <c r="AW45" s="57">
        <f t="shared" si="32"/>
        <v>1331</v>
      </c>
      <c r="AX45" s="57">
        <f t="shared" si="32"/>
        <v>1331</v>
      </c>
      <c r="AY45" s="57">
        <f t="shared" si="32"/>
        <v>1331</v>
      </c>
      <c r="AZ45" s="57">
        <f>AY45*(1+$C46)</f>
        <v>1464.1000000000001</v>
      </c>
      <c r="BA45" s="57">
        <f>AZ45</f>
        <v>1464.1000000000001</v>
      </c>
      <c r="BB45" s="57">
        <f t="shared" si="33"/>
        <v>1464.1000000000001</v>
      </c>
      <c r="BC45" s="57">
        <f t="shared" si="33"/>
        <v>1464.1000000000001</v>
      </c>
      <c r="BD45" s="57">
        <f t="shared" si="33"/>
        <v>1464.1000000000001</v>
      </c>
      <c r="BE45" s="57">
        <f t="shared" si="33"/>
        <v>1464.1000000000001</v>
      </c>
      <c r="BF45" s="57">
        <f t="shared" si="33"/>
        <v>1464.1000000000001</v>
      </c>
      <c r="BG45" s="57">
        <f t="shared" si="33"/>
        <v>1464.1000000000001</v>
      </c>
      <c r="BH45" s="57">
        <f t="shared" si="33"/>
        <v>1464.1000000000001</v>
      </c>
      <c r="BI45" s="57">
        <f t="shared" si="33"/>
        <v>1464.1000000000001</v>
      </c>
      <c r="BJ45" s="57">
        <f t="shared" si="33"/>
        <v>1464.1000000000001</v>
      </c>
      <c r="BK45" s="57">
        <f t="shared" si="33"/>
        <v>1464.1000000000001</v>
      </c>
    </row>
    <row r="46" spans="1:63" x14ac:dyDescent="0.3">
      <c r="A46" s="175" t="s">
        <v>179</v>
      </c>
      <c r="B46" s="175" t="s">
        <v>150</v>
      </c>
      <c r="C46" s="179">
        <v>0.1</v>
      </c>
    </row>
    <row r="47" spans="1:63" x14ac:dyDescent="0.3">
      <c r="A47" s="1" t="s">
        <v>250</v>
      </c>
      <c r="B47" s="1" t="s">
        <v>148</v>
      </c>
      <c r="C47" s="138"/>
      <c r="D47" s="138">
        <v>1000</v>
      </c>
      <c r="E47" s="57">
        <f>D47</f>
        <v>1000</v>
      </c>
      <c r="F47" s="57">
        <f t="shared" si="29"/>
        <v>1000</v>
      </c>
      <c r="G47" s="57">
        <f t="shared" si="29"/>
        <v>1000</v>
      </c>
      <c r="H47" s="57">
        <f t="shared" si="29"/>
        <v>1000</v>
      </c>
      <c r="I47" s="57">
        <f t="shared" si="29"/>
        <v>1000</v>
      </c>
      <c r="J47" s="57">
        <f t="shared" si="29"/>
        <v>1000</v>
      </c>
      <c r="K47" s="57">
        <f t="shared" si="29"/>
        <v>1000</v>
      </c>
      <c r="L47" s="57">
        <f t="shared" si="29"/>
        <v>1000</v>
      </c>
      <c r="M47" s="57">
        <f t="shared" si="29"/>
        <v>1000</v>
      </c>
      <c r="N47" s="57">
        <f t="shared" si="29"/>
        <v>1000</v>
      </c>
      <c r="O47" s="57">
        <f t="shared" si="29"/>
        <v>1000</v>
      </c>
      <c r="P47" s="57">
        <f>O47*(1+$C48)</f>
        <v>1100</v>
      </c>
      <c r="Q47" s="57">
        <f>P47</f>
        <v>1100</v>
      </c>
      <c r="R47" s="57">
        <f t="shared" si="30"/>
        <v>1100</v>
      </c>
      <c r="S47" s="57">
        <f t="shared" si="30"/>
        <v>1100</v>
      </c>
      <c r="T47" s="57">
        <f t="shared" si="30"/>
        <v>1100</v>
      </c>
      <c r="U47" s="57">
        <f t="shared" si="30"/>
        <v>1100</v>
      </c>
      <c r="V47" s="57">
        <f t="shared" si="30"/>
        <v>1100</v>
      </c>
      <c r="W47" s="57">
        <f t="shared" si="30"/>
        <v>1100</v>
      </c>
      <c r="X47" s="57">
        <f t="shared" si="30"/>
        <v>1100</v>
      </c>
      <c r="Y47" s="57">
        <f t="shared" si="30"/>
        <v>1100</v>
      </c>
      <c r="Z47" s="57">
        <f t="shared" si="30"/>
        <v>1100</v>
      </c>
      <c r="AA47" s="57">
        <f t="shared" si="30"/>
        <v>1100</v>
      </c>
      <c r="AB47" s="57">
        <f>AA47*(1+$C48)</f>
        <v>1210</v>
      </c>
      <c r="AC47" s="57">
        <f>AB47</f>
        <v>1210</v>
      </c>
      <c r="AD47" s="57">
        <f t="shared" si="31"/>
        <v>1210</v>
      </c>
      <c r="AE47" s="57">
        <f t="shared" si="31"/>
        <v>1210</v>
      </c>
      <c r="AF47" s="57">
        <f t="shared" si="31"/>
        <v>1210</v>
      </c>
      <c r="AG47" s="57">
        <f t="shared" si="31"/>
        <v>1210</v>
      </c>
      <c r="AH47" s="57">
        <f t="shared" si="31"/>
        <v>1210</v>
      </c>
      <c r="AI47" s="57">
        <f t="shared" si="31"/>
        <v>1210</v>
      </c>
      <c r="AJ47" s="57">
        <f t="shared" si="31"/>
        <v>1210</v>
      </c>
      <c r="AK47" s="57">
        <f t="shared" si="31"/>
        <v>1210</v>
      </c>
      <c r="AL47" s="57">
        <f t="shared" si="31"/>
        <v>1210</v>
      </c>
      <c r="AM47" s="57">
        <f t="shared" si="31"/>
        <v>1210</v>
      </c>
      <c r="AN47" s="57">
        <f>AM47*(1+$C48)</f>
        <v>1331</v>
      </c>
      <c r="AO47" s="57">
        <f>AN47</f>
        <v>1331</v>
      </c>
      <c r="AP47" s="57">
        <f t="shared" si="32"/>
        <v>1331</v>
      </c>
      <c r="AQ47" s="57">
        <f t="shared" si="32"/>
        <v>1331</v>
      </c>
      <c r="AR47" s="57">
        <f t="shared" si="32"/>
        <v>1331</v>
      </c>
      <c r="AS47" s="57">
        <f t="shared" si="32"/>
        <v>1331</v>
      </c>
      <c r="AT47" s="57">
        <f t="shared" si="32"/>
        <v>1331</v>
      </c>
      <c r="AU47" s="57">
        <f t="shared" si="32"/>
        <v>1331</v>
      </c>
      <c r="AV47" s="57">
        <f t="shared" si="32"/>
        <v>1331</v>
      </c>
      <c r="AW47" s="57">
        <f t="shared" si="32"/>
        <v>1331</v>
      </c>
      <c r="AX47" s="57">
        <f t="shared" si="32"/>
        <v>1331</v>
      </c>
      <c r="AY47" s="57">
        <f t="shared" si="32"/>
        <v>1331</v>
      </c>
      <c r="AZ47" s="57">
        <f>AY47*(1+$C48)</f>
        <v>1464.1000000000001</v>
      </c>
      <c r="BA47" s="57">
        <f>AZ47</f>
        <v>1464.1000000000001</v>
      </c>
      <c r="BB47" s="57">
        <f t="shared" si="33"/>
        <v>1464.1000000000001</v>
      </c>
      <c r="BC47" s="57">
        <f t="shared" si="33"/>
        <v>1464.1000000000001</v>
      </c>
      <c r="BD47" s="57">
        <f t="shared" si="33"/>
        <v>1464.1000000000001</v>
      </c>
      <c r="BE47" s="57">
        <f t="shared" si="33"/>
        <v>1464.1000000000001</v>
      </c>
      <c r="BF47" s="57">
        <f t="shared" si="33"/>
        <v>1464.1000000000001</v>
      </c>
      <c r="BG47" s="57">
        <f t="shared" si="33"/>
        <v>1464.1000000000001</v>
      </c>
      <c r="BH47" s="57">
        <f t="shared" si="33"/>
        <v>1464.1000000000001</v>
      </c>
      <c r="BI47" s="57">
        <f t="shared" si="33"/>
        <v>1464.1000000000001</v>
      </c>
      <c r="BJ47" s="57">
        <f t="shared" si="33"/>
        <v>1464.1000000000001</v>
      </c>
      <c r="BK47" s="57">
        <f t="shared" si="33"/>
        <v>1464.1000000000001</v>
      </c>
    </row>
    <row r="48" spans="1:63" x14ac:dyDescent="0.3">
      <c r="A48" s="175" t="s">
        <v>228</v>
      </c>
      <c r="B48" s="175" t="s">
        <v>150</v>
      </c>
      <c r="C48" s="179">
        <v>0.1</v>
      </c>
    </row>
    <row r="49" spans="1:63" x14ac:dyDescent="0.3">
      <c r="A49" s="1" t="s">
        <v>251</v>
      </c>
      <c r="B49" s="1" t="s">
        <v>148</v>
      </c>
      <c r="D49" s="138">
        <v>500</v>
      </c>
      <c r="E49" s="57">
        <f>D49</f>
        <v>500</v>
      </c>
      <c r="F49" s="57">
        <f t="shared" ref="F49" si="34">E49</f>
        <v>500</v>
      </c>
      <c r="G49" s="57">
        <f t="shared" ref="G49" si="35">F49</f>
        <v>500</v>
      </c>
      <c r="H49" s="57">
        <f t="shared" ref="H49" si="36">G49</f>
        <v>500</v>
      </c>
      <c r="I49" s="57">
        <f t="shared" ref="I49" si="37">H49</f>
        <v>500</v>
      </c>
      <c r="J49" s="57">
        <f t="shared" ref="J49" si="38">I49</f>
        <v>500</v>
      </c>
      <c r="K49" s="57">
        <f t="shared" ref="K49" si="39">J49</f>
        <v>500</v>
      </c>
      <c r="L49" s="57">
        <f t="shared" ref="L49" si="40">K49</f>
        <v>500</v>
      </c>
      <c r="M49" s="57">
        <f t="shared" ref="M49" si="41">L49</f>
        <v>500</v>
      </c>
      <c r="N49" s="57">
        <f t="shared" ref="N49" si="42">M49</f>
        <v>500</v>
      </c>
      <c r="O49" s="57">
        <f t="shared" ref="O49" si="43">N49</f>
        <v>500</v>
      </c>
      <c r="P49" s="57">
        <f>O49*(1+$C50)</f>
        <v>550</v>
      </c>
      <c r="Q49" s="57">
        <f>P49</f>
        <v>550</v>
      </c>
      <c r="R49" s="57">
        <f t="shared" ref="R49" si="44">Q49</f>
        <v>550</v>
      </c>
      <c r="S49" s="57">
        <f t="shared" ref="S49" si="45">R49</f>
        <v>550</v>
      </c>
      <c r="T49" s="57">
        <f t="shared" ref="T49" si="46">S49</f>
        <v>550</v>
      </c>
      <c r="U49" s="57">
        <f t="shared" ref="U49" si="47">T49</f>
        <v>550</v>
      </c>
      <c r="V49" s="57">
        <f t="shared" ref="V49" si="48">U49</f>
        <v>550</v>
      </c>
      <c r="W49" s="57">
        <f t="shared" ref="W49" si="49">V49</f>
        <v>550</v>
      </c>
      <c r="X49" s="57">
        <f t="shared" ref="X49" si="50">W49</f>
        <v>550</v>
      </c>
      <c r="Y49" s="57">
        <f t="shared" ref="Y49" si="51">X49</f>
        <v>550</v>
      </c>
      <c r="Z49" s="57">
        <f t="shared" ref="Z49" si="52">Y49</f>
        <v>550</v>
      </c>
      <c r="AA49" s="57">
        <f t="shared" ref="AA49" si="53">Z49</f>
        <v>550</v>
      </c>
      <c r="AB49" s="57">
        <f>AA49*(1+$C50)</f>
        <v>605</v>
      </c>
      <c r="AC49" s="57">
        <f>AB49</f>
        <v>605</v>
      </c>
      <c r="AD49" s="57">
        <f t="shared" ref="AD49" si="54">AC49</f>
        <v>605</v>
      </c>
      <c r="AE49" s="57">
        <f t="shared" ref="AE49" si="55">AD49</f>
        <v>605</v>
      </c>
      <c r="AF49" s="57">
        <f t="shared" ref="AF49" si="56">AE49</f>
        <v>605</v>
      </c>
      <c r="AG49" s="57">
        <f t="shared" ref="AG49" si="57">AF49</f>
        <v>605</v>
      </c>
      <c r="AH49" s="57">
        <f t="shared" ref="AH49" si="58">AG49</f>
        <v>605</v>
      </c>
      <c r="AI49" s="57">
        <f t="shared" ref="AI49" si="59">AH49</f>
        <v>605</v>
      </c>
      <c r="AJ49" s="57">
        <f t="shared" ref="AJ49" si="60">AI49</f>
        <v>605</v>
      </c>
      <c r="AK49" s="57">
        <f t="shared" ref="AK49" si="61">AJ49</f>
        <v>605</v>
      </c>
      <c r="AL49" s="57">
        <f t="shared" ref="AL49" si="62">AK49</f>
        <v>605</v>
      </c>
      <c r="AM49" s="57">
        <f t="shared" ref="AM49" si="63">AL49</f>
        <v>605</v>
      </c>
      <c r="AN49" s="57">
        <f>AM49*(1+$C50)</f>
        <v>665.5</v>
      </c>
      <c r="AO49" s="57">
        <f>AN49</f>
        <v>665.5</v>
      </c>
      <c r="AP49" s="57">
        <f t="shared" ref="AP49" si="64">AO49</f>
        <v>665.5</v>
      </c>
      <c r="AQ49" s="57">
        <f t="shared" ref="AQ49" si="65">AP49</f>
        <v>665.5</v>
      </c>
      <c r="AR49" s="57">
        <f t="shared" ref="AR49" si="66">AQ49</f>
        <v>665.5</v>
      </c>
      <c r="AS49" s="57">
        <f t="shared" ref="AS49" si="67">AR49</f>
        <v>665.5</v>
      </c>
      <c r="AT49" s="57">
        <f t="shared" ref="AT49" si="68">AS49</f>
        <v>665.5</v>
      </c>
      <c r="AU49" s="57">
        <f t="shared" ref="AU49" si="69">AT49</f>
        <v>665.5</v>
      </c>
      <c r="AV49" s="57">
        <f t="shared" ref="AV49" si="70">AU49</f>
        <v>665.5</v>
      </c>
      <c r="AW49" s="57">
        <f t="shared" ref="AW49" si="71">AV49</f>
        <v>665.5</v>
      </c>
      <c r="AX49" s="57">
        <f t="shared" ref="AX49" si="72">AW49</f>
        <v>665.5</v>
      </c>
      <c r="AY49" s="57">
        <f t="shared" ref="AY49" si="73">AX49</f>
        <v>665.5</v>
      </c>
      <c r="AZ49" s="57">
        <f>AY49*(1+$C50)</f>
        <v>732.05000000000007</v>
      </c>
      <c r="BA49" s="57">
        <f>AZ49</f>
        <v>732.05000000000007</v>
      </c>
      <c r="BB49" s="57">
        <f t="shared" ref="BB49" si="74">BA49</f>
        <v>732.05000000000007</v>
      </c>
      <c r="BC49" s="57">
        <f t="shared" ref="BC49" si="75">BB49</f>
        <v>732.05000000000007</v>
      </c>
      <c r="BD49" s="57">
        <f t="shared" ref="BD49" si="76">BC49</f>
        <v>732.05000000000007</v>
      </c>
      <c r="BE49" s="57">
        <f t="shared" ref="BE49" si="77">BD49</f>
        <v>732.05000000000007</v>
      </c>
      <c r="BF49" s="57">
        <f t="shared" ref="BF49" si="78">BE49</f>
        <v>732.05000000000007</v>
      </c>
      <c r="BG49" s="57">
        <f t="shared" ref="BG49" si="79">BF49</f>
        <v>732.05000000000007</v>
      </c>
      <c r="BH49" s="57">
        <f t="shared" ref="BH49" si="80">BG49</f>
        <v>732.05000000000007</v>
      </c>
      <c r="BI49" s="57">
        <f t="shared" ref="BI49" si="81">BH49</f>
        <v>732.05000000000007</v>
      </c>
      <c r="BJ49" s="57">
        <f t="shared" ref="BJ49" si="82">BI49</f>
        <v>732.05000000000007</v>
      </c>
      <c r="BK49" s="57">
        <f t="shared" ref="BK49" si="83">BJ49</f>
        <v>732.05000000000007</v>
      </c>
    </row>
    <row r="50" spans="1:63" x14ac:dyDescent="0.3">
      <c r="A50" s="175" t="s">
        <v>252</v>
      </c>
      <c r="B50" s="175" t="s">
        <v>150</v>
      </c>
      <c r="C50" s="179">
        <v>0.1</v>
      </c>
    </row>
    <row r="51" spans="1:63" x14ac:dyDescent="0.3">
      <c r="A51" s="1" t="s">
        <v>268</v>
      </c>
      <c r="B51" s="1" t="s">
        <v>148</v>
      </c>
      <c r="D51" s="138">
        <v>50000</v>
      </c>
      <c r="E51" s="57">
        <f>D51</f>
        <v>50000</v>
      </c>
      <c r="F51" s="57">
        <f t="shared" ref="F51" si="84">E51</f>
        <v>50000</v>
      </c>
      <c r="G51" s="57">
        <f t="shared" ref="G51" si="85">F51</f>
        <v>50000</v>
      </c>
      <c r="H51" s="57">
        <f t="shared" ref="H51" si="86">G51</f>
        <v>50000</v>
      </c>
      <c r="I51" s="57">
        <f t="shared" ref="I51" si="87">H51</f>
        <v>50000</v>
      </c>
      <c r="J51" s="57">
        <f t="shared" ref="J51" si="88">I51</f>
        <v>50000</v>
      </c>
      <c r="K51" s="57">
        <f t="shared" ref="K51" si="89">J51</f>
        <v>50000</v>
      </c>
      <c r="L51" s="57">
        <f t="shared" ref="L51" si="90">K51</f>
        <v>50000</v>
      </c>
      <c r="M51" s="57">
        <f t="shared" ref="M51" si="91">L51</f>
        <v>50000</v>
      </c>
      <c r="N51" s="57">
        <f t="shared" ref="N51" si="92">M51</f>
        <v>50000</v>
      </c>
      <c r="O51" s="57">
        <f t="shared" ref="O51" si="93">N51</f>
        <v>50000</v>
      </c>
      <c r="P51" s="57">
        <f>O51*(1+$C52)</f>
        <v>55000.000000000007</v>
      </c>
      <c r="Q51" s="57">
        <f>P51</f>
        <v>55000.000000000007</v>
      </c>
      <c r="R51" s="57">
        <f t="shared" ref="R51" si="94">Q51</f>
        <v>55000.000000000007</v>
      </c>
      <c r="S51" s="57">
        <f t="shared" ref="S51" si="95">R51</f>
        <v>55000.000000000007</v>
      </c>
      <c r="T51" s="57">
        <f t="shared" ref="T51" si="96">S51</f>
        <v>55000.000000000007</v>
      </c>
      <c r="U51" s="57">
        <f t="shared" ref="U51" si="97">T51</f>
        <v>55000.000000000007</v>
      </c>
      <c r="V51" s="57">
        <f t="shared" ref="V51" si="98">U51</f>
        <v>55000.000000000007</v>
      </c>
      <c r="W51" s="57">
        <f t="shared" ref="W51" si="99">V51</f>
        <v>55000.000000000007</v>
      </c>
      <c r="X51" s="57">
        <f t="shared" ref="X51" si="100">W51</f>
        <v>55000.000000000007</v>
      </c>
      <c r="Y51" s="57">
        <f t="shared" ref="Y51" si="101">X51</f>
        <v>55000.000000000007</v>
      </c>
      <c r="Z51" s="57">
        <f t="shared" ref="Z51" si="102">Y51</f>
        <v>55000.000000000007</v>
      </c>
      <c r="AA51" s="57">
        <f t="shared" ref="AA51" si="103">Z51</f>
        <v>55000.000000000007</v>
      </c>
      <c r="AB51" s="57">
        <f>AA51*(1+$C52)</f>
        <v>60500.000000000015</v>
      </c>
      <c r="AC51" s="57">
        <f>AB51</f>
        <v>60500.000000000015</v>
      </c>
      <c r="AD51" s="57">
        <f t="shared" ref="AD51" si="104">AC51</f>
        <v>60500.000000000015</v>
      </c>
      <c r="AE51" s="57">
        <f t="shared" ref="AE51" si="105">AD51</f>
        <v>60500.000000000015</v>
      </c>
      <c r="AF51" s="57">
        <f t="shared" ref="AF51" si="106">AE51</f>
        <v>60500.000000000015</v>
      </c>
      <c r="AG51" s="57">
        <f t="shared" ref="AG51" si="107">AF51</f>
        <v>60500.000000000015</v>
      </c>
      <c r="AH51" s="57">
        <f t="shared" ref="AH51" si="108">AG51</f>
        <v>60500.000000000015</v>
      </c>
      <c r="AI51" s="57">
        <f t="shared" ref="AI51" si="109">AH51</f>
        <v>60500.000000000015</v>
      </c>
      <c r="AJ51" s="57">
        <f t="shared" ref="AJ51" si="110">AI51</f>
        <v>60500.000000000015</v>
      </c>
      <c r="AK51" s="57">
        <f t="shared" ref="AK51" si="111">AJ51</f>
        <v>60500.000000000015</v>
      </c>
      <c r="AL51" s="57">
        <f t="shared" ref="AL51" si="112">AK51</f>
        <v>60500.000000000015</v>
      </c>
      <c r="AM51" s="57">
        <f t="shared" ref="AM51" si="113">AL51</f>
        <v>60500.000000000015</v>
      </c>
      <c r="AN51" s="57">
        <f>AM51*(1+$C52)</f>
        <v>66550.000000000015</v>
      </c>
      <c r="AO51" s="57">
        <f>AN51</f>
        <v>66550.000000000015</v>
      </c>
      <c r="AP51" s="57">
        <f t="shared" ref="AP51" si="114">AO51</f>
        <v>66550.000000000015</v>
      </c>
      <c r="AQ51" s="57">
        <f t="shared" ref="AQ51" si="115">AP51</f>
        <v>66550.000000000015</v>
      </c>
      <c r="AR51" s="57">
        <f t="shared" ref="AR51" si="116">AQ51</f>
        <v>66550.000000000015</v>
      </c>
      <c r="AS51" s="57">
        <f t="shared" ref="AS51" si="117">AR51</f>
        <v>66550.000000000015</v>
      </c>
      <c r="AT51" s="57">
        <f t="shared" ref="AT51" si="118">AS51</f>
        <v>66550.000000000015</v>
      </c>
      <c r="AU51" s="57">
        <f t="shared" ref="AU51" si="119">AT51</f>
        <v>66550.000000000015</v>
      </c>
      <c r="AV51" s="57">
        <f t="shared" ref="AV51" si="120">AU51</f>
        <v>66550.000000000015</v>
      </c>
      <c r="AW51" s="57">
        <f t="shared" ref="AW51" si="121">AV51</f>
        <v>66550.000000000015</v>
      </c>
      <c r="AX51" s="57">
        <f t="shared" ref="AX51" si="122">AW51</f>
        <v>66550.000000000015</v>
      </c>
      <c r="AY51" s="57">
        <f t="shared" ref="AY51" si="123">AX51</f>
        <v>66550.000000000015</v>
      </c>
      <c r="AZ51" s="57">
        <f>AY51*(1+$C52)</f>
        <v>73205.000000000029</v>
      </c>
      <c r="BA51" s="57">
        <f>AZ51</f>
        <v>73205.000000000029</v>
      </c>
      <c r="BB51" s="57">
        <f t="shared" ref="BB51" si="124">BA51</f>
        <v>73205.000000000029</v>
      </c>
      <c r="BC51" s="57">
        <f t="shared" ref="BC51" si="125">BB51</f>
        <v>73205.000000000029</v>
      </c>
      <c r="BD51" s="57">
        <f t="shared" ref="BD51" si="126">BC51</f>
        <v>73205.000000000029</v>
      </c>
      <c r="BE51" s="57">
        <f t="shared" ref="BE51" si="127">BD51</f>
        <v>73205.000000000029</v>
      </c>
      <c r="BF51" s="57">
        <f t="shared" ref="BF51" si="128">BE51</f>
        <v>73205.000000000029</v>
      </c>
      <c r="BG51" s="57">
        <f t="shared" ref="BG51" si="129">BF51</f>
        <v>73205.000000000029</v>
      </c>
      <c r="BH51" s="57">
        <f t="shared" ref="BH51" si="130">BG51</f>
        <v>73205.000000000029</v>
      </c>
      <c r="BI51" s="57">
        <f t="shared" ref="BI51" si="131">BH51</f>
        <v>73205.000000000029</v>
      </c>
      <c r="BJ51" s="57">
        <f t="shared" ref="BJ51" si="132">BI51</f>
        <v>73205.000000000029</v>
      </c>
      <c r="BK51" s="57">
        <f t="shared" ref="BK51" si="133">BJ51</f>
        <v>73205.000000000029</v>
      </c>
    </row>
    <row r="52" spans="1:63" x14ac:dyDescent="0.3">
      <c r="A52" s="175" t="s">
        <v>226</v>
      </c>
      <c r="B52" s="175" t="s">
        <v>150</v>
      </c>
      <c r="C52" s="179">
        <v>0.1</v>
      </c>
    </row>
    <row r="53" spans="1:63" s="263" customFormat="1" x14ac:dyDescent="0.3">
      <c r="A53" s="288"/>
      <c r="B53" s="288"/>
      <c r="C53" s="289"/>
    </row>
    <row r="54" spans="1:63" x14ac:dyDescent="0.3">
      <c r="A54" s="1" t="s">
        <v>275</v>
      </c>
      <c r="B54" s="1" t="s">
        <v>148</v>
      </c>
      <c r="C54" s="276"/>
      <c r="D54" s="57">
        <f>((25000/12)*D15)+((10/12)*D17)</f>
        <v>4183.3333333333339</v>
      </c>
      <c r="E54" s="57">
        <f t="shared" ref="E54:BK54" si="134">((25000/12)*E15)+((10/12)*E17)</f>
        <v>8368.3333333333339</v>
      </c>
      <c r="F54" s="57">
        <f t="shared" si="134"/>
        <v>12555.833333333334</v>
      </c>
      <c r="G54" s="57">
        <f t="shared" si="134"/>
        <v>16745.833333333336</v>
      </c>
      <c r="H54" s="57">
        <f t="shared" si="134"/>
        <v>20938.333333333336</v>
      </c>
      <c r="I54" s="57">
        <f t="shared" si="134"/>
        <v>25134.166666666668</v>
      </c>
      <c r="J54" s="57">
        <f t="shared" si="134"/>
        <v>29333.333333333336</v>
      </c>
      <c r="K54" s="57">
        <f t="shared" si="134"/>
        <v>33535.833333333336</v>
      </c>
      <c r="L54" s="57">
        <f t="shared" si="134"/>
        <v>37742.5</v>
      </c>
      <c r="M54" s="57">
        <f t="shared" si="134"/>
        <v>41953.333333333336</v>
      </c>
      <c r="N54" s="57">
        <f t="shared" si="134"/>
        <v>46169.166666666672</v>
      </c>
      <c r="O54" s="57">
        <f t="shared" si="134"/>
        <v>50390</v>
      </c>
      <c r="P54" s="57">
        <f t="shared" si="134"/>
        <v>56700.000000000007</v>
      </c>
      <c r="Q54" s="57">
        <f t="shared" si="134"/>
        <v>63016.666666666672</v>
      </c>
      <c r="R54" s="57">
        <f t="shared" si="134"/>
        <v>69340</v>
      </c>
      <c r="S54" s="57">
        <f t="shared" si="134"/>
        <v>75670.833333333328</v>
      </c>
      <c r="T54" s="57">
        <f t="shared" si="134"/>
        <v>82010</v>
      </c>
      <c r="U54" s="57">
        <f t="shared" si="134"/>
        <v>88358.333333333328</v>
      </c>
      <c r="V54" s="57">
        <f t="shared" si="134"/>
        <v>94716.666666666672</v>
      </c>
      <c r="W54" s="57">
        <f t="shared" si="134"/>
        <v>101085.83333333333</v>
      </c>
      <c r="X54" s="57">
        <f t="shared" si="134"/>
        <v>107467.50000000001</v>
      </c>
      <c r="Y54" s="57">
        <f t="shared" si="134"/>
        <v>113862.50000000001</v>
      </c>
      <c r="Z54" s="57">
        <f t="shared" si="134"/>
        <v>120272.50000000001</v>
      </c>
      <c r="AA54" s="57">
        <f t="shared" si="134"/>
        <v>126699.16666666669</v>
      </c>
      <c r="AB54" s="57">
        <f t="shared" si="134"/>
        <v>133144.16666666666</v>
      </c>
      <c r="AC54" s="57">
        <f t="shared" si="134"/>
        <v>139609.16666666666</v>
      </c>
      <c r="AD54" s="57">
        <f t="shared" si="134"/>
        <v>146095.83333333334</v>
      </c>
      <c r="AE54" s="57">
        <f t="shared" si="134"/>
        <v>152606.66666666666</v>
      </c>
      <c r="AF54" s="57">
        <f t="shared" si="134"/>
        <v>159144.16666666666</v>
      </c>
      <c r="AG54" s="57">
        <f t="shared" si="134"/>
        <v>165710.83333333334</v>
      </c>
      <c r="AH54" s="57">
        <f t="shared" si="134"/>
        <v>172309.16666666666</v>
      </c>
      <c r="AI54" s="57">
        <f t="shared" si="134"/>
        <v>178942.5</v>
      </c>
      <c r="AJ54" s="57">
        <f t="shared" si="134"/>
        <v>185614.16666666666</v>
      </c>
      <c r="AK54" s="57">
        <f t="shared" si="134"/>
        <v>192328.33333333334</v>
      </c>
      <c r="AL54" s="57">
        <f t="shared" si="134"/>
        <v>199089.16666666666</v>
      </c>
      <c r="AM54" s="57">
        <f t="shared" si="134"/>
        <v>205901.66666666666</v>
      </c>
      <c r="AN54" s="57">
        <f t="shared" si="134"/>
        <v>214809.16666666669</v>
      </c>
      <c r="AO54" s="57">
        <f t="shared" si="134"/>
        <v>223728.33333333334</v>
      </c>
      <c r="AP54" s="57">
        <f t="shared" si="134"/>
        <v>232660.00000000003</v>
      </c>
      <c r="AQ54" s="57">
        <f t="shared" si="134"/>
        <v>241604.16666666669</v>
      </c>
      <c r="AR54" s="57">
        <f t="shared" si="134"/>
        <v>250560.83333333334</v>
      </c>
      <c r="AS54" s="57">
        <f t="shared" si="134"/>
        <v>259530.00000000003</v>
      </c>
      <c r="AT54" s="57">
        <f t="shared" si="134"/>
        <v>268512.5</v>
      </c>
      <c r="AU54" s="57">
        <f t="shared" si="134"/>
        <v>277508.33333333337</v>
      </c>
      <c r="AV54" s="57">
        <f t="shared" si="134"/>
        <v>286517.5</v>
      </c>
      <c r="AW54" s="57">
        <f t="shared" si="134"/>
        <v>295540.83333333337</v>
      </c>
      <c r="AX54" s="57">
        <f t="shared" si="134"/>
        <v>304578.33333333337</v>
      </c>
      <c r="AY54" s="57">
        <f t="shared" si="134"/>
        <v>313630</v>
      </c>
      <c r="AZ54" s="57">
        <f t="shared" si="134"/>
        <v>322696.66666666669</v>
      </c>
      <c r="BA54" s="57">
        <f t="shared" si="134"/>
        <v>331778.33333333337</v>
      </c>
      <c r="BB54" s="57">
        <f t="shared" si="134"/>
        <v>340875</v>
      </c>
      <c r="BC54" s="57">
        <f t="shared" si="134"/>
        <v>349987.50000000006</v>
      </c>
      <c r="BD54" s="57">
        <f t="shared" si="134"/>
        <v>359115.83333333337</v>
      </c>
      <c r="BE54" s="57">
        <f t="shared" si="134"/>
        <v>368260.83333333331</v>
      </c>
      <c r="BF54" s="57">
        <f t="shared" si="134"/>
        <v>377422.50000000006</v>
      </c>
      <c r="BG54" s="57">
        <f t="shared" si="134"/>
        <v>386600.83333333337</v>
      </c>
      <c r="BH54" s="57">
        <f t="shared" si="134"/>
        <v>395796.66666666669</v>
      </c>
      <c r="BI54" s="57">
        <f t="shared" si="134"/>
        <v>405010.00000000006</v>
      </c>
      <c r="BJ54" s="57">
        <f t="shared" si="134"/>
        <v>414241.66666666669</v>
      </c>
      <c r="BK54" s="57">
        <f t="shared" si="134"/>
        <v>423491.66666666669</v>
      </c>
    </row>
    <row r="55" spans="1:63" s="263" customFormat="1" x14ac:dyDescent="0.3">
      <c r="A55" s="288"/>
      <c r="B55" s="288"/>
      <c r="C55" s="289"/>
    </row>
    <row r="56" spans="1:63" x14ac:dyDescent="0.3">
      <c r="A56" s="1" t="s">
        <v>211</v>
      </c>
      <c r="B56" s="1" t="s">
        <v>150</v>
      </c>
      <c r="C56" s="276"/>
      <c r="D56" s="194">
        <v>0.15</v>
      </c>
      <c r="E56" s="269">
        <f t="shared" ref="E56:E58" si="135">D56</f>
        <v>0.15</v>
      </c>
      <c r="F56" s="269">
        <f t="shared" ref="F56" si="136">E56</f>
        <v>0.15</v>
      </c>
      <c r="G56" s="269">
        <f t="shared" ref="G56" si="137">F56</f>
        <v>0.15</v>
      </c>
      <c r="H56" s="269">
        <f t="shared" ref="H56" si="138">G56</f>
        <v>0.15</v>
      </c>
      <c r="I56" s="269">
        <f t="shared" ref="I56" si="139">H56</f>
        <v>0.15</v>
      </c>
      <c r="J56" s="269">
        <f t="shared" ref="J56" si="140">I56</f>
        <v>0.15</v>
      </c>
      <c r="K56" s="269">
        <f t="shared" ref="K56" si="141">J56</f>
        <v>0.15</v>
      </c>
      <c r="L56" s="269">
        <f t="shared" ref="L56" si="142">K56</f>
        <v>0.15</v>
      </c>
      <c r="M56" s="269">
        <f t="shared" ref="M56" si="143">L56</f>
        <v>0.15</v>
      </c>
      <c r="N56" s="269">
        <f t="shared" ref="N56" si="144">M56</f>
        <v>0.15</v>
      </c>
      <c r="O56" s="269">
        <f t="shared" ref="O56" si="145">N56</f>
        <v>0.15</v>
      </c>
      <c r="P56" s="269">
        <f t="shared" ref="P56" si="146">O56</f>
        <v>0.15</v>
      </c>
      <c r="Q56" s="269">
        <f t="shared" ref="Q56" si="147">P56</f>
        <v>0.15</v>
      </c>
      <c r="R56" s="269">
        <f t="shared" ref="R56" si="148">Q56</f>
        <v>0.15</v>
      </c>
      <c r="S56" s="269">
        <f t="shared" ref="S56" si="149">R56</f>
        <v>0.15</v>
      </c>
      <c r="T56" s="269">
        <f t="shared" ref="T56" si="150">S56</f>
        <v>0.15</v>
      </c>
      <c r="U56" s="269">
        <f t="shared" ref="U56" si="151">T56</f>
        <v>0.15</v>
      </c>
      <c r="V56" s="269">
        <f t="shared" ref="V56" si="152">U56</f>
        <v>0.15</v>
      </c>
      <c r="W56" s="269">
        <f t="shared" ref="W56" si="153">V56</f>
        <v>0.15</v>
      </c>
      <c r="X56" s="269">
        <f t="shared" ref="X56" si="154">W56</f>
        <v>0.15</v>
      </c>
      <c r="Y56" s="269">
        <f t="shared" ref="Y56" si="155">X56</f>
        <v>0.15</v>
      </c>
      <c r="Z56" s="269">
        <f t="shared" ref="Z56" si="156">Y56</f>
        <v>0.15</v>
      </c>
      <c r="AA56" s="269">
        <f t="shared" ref="AA56" si="157">Z56</f>
        <v>0.15</v>
      </c>
      <c r="AB56" s="269">
        <f t="shared" ref="AB56" si="158">AA56</f>
        <v>0.15</v>
      </c>
      <c r="AC56" s="269">
        <f t="shared" ref="AC56" si="159">AB56</f>
        <v>0.15</v>
      </c>
      <c r="AD56" s="269">
        <f t="shared" ref="AD56" si="160">AC56</f>
        <v>0.15</v>
      </c>
      <c r="AE56" s="269">
        <f t="shared" ref="AE56" si="161">AD56</f>
        <v>0.15</v>
      </c>
      <c r="AF56" s="269">
        <f t="shared" ref="AF56" si="162">AE56</f>
        <v>0.15</v>
      </c>
      <c r="AG56" s="269">
        <f t="shared" ref="AG56" si="163">AF56</f>
        <v>0.15</v>
      </c>
      <c r="AH56" s="269">
        <f t="shared" ref="AH56" si="164">AG56</f>
        <v>0.15</v>
      </c>
      <c r="AI56" s="269">
        <f t="shared" ref="AI56" si="165">AH56</f>
        <v>0.15</v>
      </c>
      <c r="AJ56" s="269">
        <f t="shared" ref="AJ56" si="166">AI56</f>
        <v>0.15</v>
      </c>
      <c r="AK56" s="269">
        <f t="shared" ref="AK56" si="167">AJ56</f>
        <v>0.15</v>
      </c>
      <c r="AL56" s="269">
        <f t="shared" ref="AL56" si="168">AK56</f>
        <v>0.15</v>
      </c>
      <c r="AM56" s="269">
        <f t="shared" ref="AM56" si="169">AL56</f>
        <v>0.15</v>
      </c>
      <c r="AN56" s="269">
        <f t="shared" ref="AN56" si="170">AM56</f>
        <v>0.15</v>
      </c>
      <c r="AO56" s="269">
        <f t="shared" ref="AO56" si="171">AN56</f>
        <v>0.15</v>
      </c>
      <c r="AP56" s="269">
        <f t="shared" ref="AP56" si="172">AO56</f>
        <v>0.15</v>
      </c>
      <c r="AQ56" s="269">
        <f t="shared" ref="AQ56" si="173">AP56</f>
        <v>0.15</v>
      </c>
      <c r="AR56" s="269">
        <f t="shared" ref="AR56" si="174">AQ56</f>
        <v>0.15</v>
      </c>
      <c r="AS56" s="269">
        <f t="shared" ref="AS56" si="175">AR56</f>
        <v>0.15</v>
      </c>
      <c r="AT56" s="269">
        <f t="shared" ref="AT56" si="176">AS56</f>
        <v>0.15</v>
      </c>
      <c r="AU56" s="269">
        <f t="shared" ref="AU56" si="177">AT56</f>
        <v>0.15</v>
      </c>
      <c r="AV56" s="269">
        <f t="shared" ref="AV56" si="178">AU56</f>
        <v>0.15</v>
      </c>
      <c r="AW56" s="269">
        <f t="shared" ref="AW56" si="179">AV56</f>
        <v>0.15</v>
      </c>
      <c r="AX56" s="269">
        <f t="shared" ref="AX56" si="180">AW56</f>
        <v>0.15</v>
      </c>
      <c r="AY56" s="269">
        <f t="shared" ref="AY56" si="181">AX56</f>
        <v>0.15</v>
      </c>
      <c r="AZ56" s="269">
        <f t="shared" ref="AZ56" si="182">AY56</f>
        <v>0.15</v>
      </c>
      <c r="BA56" s="269">
        <f t="shared" ref="BA56" si="183">AZ56</f>
        <v>0.15</v>
      </c>
      <c r="BB56" s="269">
        <f t="shared" ref="BB56" si="184">BA56</f>
        <v>0.15</v>
      </c>
      <c r="BC56" s="269">
        <f t="shared" ref="BC56" si="185">BB56</f>
        <v>0.15</v>
      </c>
      <c r="BD56" s="269">
        <f t="shared" ref="BD56" si="186">BC56</f>
        <v>0.15</v>
      </c>
      <c r="BE56" s="269">
        <f t="shared" ref="BE56" si="187">BD56</f>
        <v>0.15</v>
      </c>
      <c r="BF56" s="269">
        <f t="shared" ref="BF56" si="188">BE56</f>
        <v>0.15</v>
      </c>
      <c r="BG56" s="269">
        <f t="shared" ref="BG56" si="189">BF56</f>
        <v>0.15</v>
      </c>
      <c r="BH56" s="269">
        <f t="shared" ref="BH56" si="190">BG56</f>
        <v>0.15</v>
      </c>
      <c r="BI56" s="269">
        <f t="shared" ref="BI56" si="191">BH56</f>
        <v>0.15</v>
      </c>
      <c r="BJ56" s="269">
        <f t="shared" ref="BJ56" si="192">BI56</f>
        <v>0.15</v>
      </c>
      <c r="BK56" s="269">
        <f t="shared" ref="BK56" si="193">BJ56</f>
        <v>0.15</v>
      </c>
    </row>
    <row r="57" spans="1:63" x14ac:dyDescent="0.3">
      <c r="C57" s="276"/>
      <c r="D57" s="194"/>
      <c r="E57" s="269"/>
      <c r="F57" s="269"/>
      <c r="G57" s="269"/>
      <c r="H57" s="269"/>
      <c r="I57" s="269"/>
      <c r="J57" s="269"/>
      <c r="K57" s="269"/>
      <c r="L57" s="269"/>
      <c r="M57" s="269"/>
      <c r="N57" s="269"/>
      <c r="O57" s="269"/>
      <c r="P57" s="194"/>
      <c r="Q57" s="269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194"/>
      <c r="AC57" s="269"/>
      <c r="AD57" s="269"/>
      <c r="AE57" s="269"/>
      <c r="AF57" s="269"/>
      <c r="AG57" s="269"/>
      <c r="AH57" s="269"/>
      <c r="AI57" s="269"/>
      <c r="AJ57" s="269"/>
      <c r="AK57" s="269"/>
      <c r="AL57" s="269"/>
      <c r="AM57" s="269"/>
      <c r="AN57" s="194"/>
      <c r="AO57" s="269"/>
      <c r="AP57" s="269"/>
      <c r="AQ57" s="269"/>
      <c r="AR57" s="269"/>
      <c r="AS57" s="269"/>
      <c r="AT57" s="269"/>
      <c r="AU57" s="269"/>
      <c r="AV57" s="269"/>
      <c r="AW57" s="269"/>
      <c r="AX57" s="269"/>
      <c r="AY57" s="269"/>
      <c r="AZ57" s="194"/>
      <c r="BA57" s="269"/>
      <c r="BB57" s="269"/>
      <c r="BC57" s="269"/>
      <c r="BD57" s="269"/>
      <c r="BE57" s="269"/>
      <c r="BF57" s="269"/>
      <c r="BG57" s="269"/>
      <c r="BH57" s="269"/>
      <c r="BI57" s="269"/>
      <c r="BJ57" s="269"/>
      <c r="BK57" s="269"/>
    </row>
    <row r="58" spans="1:63" x14ac:dyDescent="0.3">
      <c r="A58" s="1" t="s">
        <v>227</v>
      </c>
      <c r="B58" s="1" t="s">
        <v>150</v>
      </c>
      <c r="C58" s="276"/>
      <c r="D58" s="194">
        <v>0.15</v>
      </c>
      <c r="E58" s="269">
        <f t="shared" si="135"/>
        <v>0.15</v>
      </c>
      <c r="F58" s="269">
        <f t="shared" ref="F58" si="194">E58</f>
        <v>0.15</v>
      </c>
      <c r="G58" s="269">
        <f t="shared" ref="G58" si="195">F58</f>
        <v>0.15</v>
      </c>
      <c r="H58" s="269">
        <f t="shared" ref="H58" si="196">G58</f>
        <v>0.15</v>
      </c>
      <c r="I58" s="269">
        <f t="shared" ref="I58" si="197">H58</f>
        <v>0.15</v>
      </c>
      <c r="J58" s="269">
        <f t="shared" ref="J58" si="198">I58</f>
        <v>0.15</v>
      </c>
      <c r="K58" s="269">
        <f t="shared" ref="K58" si="199">J58</f>
        <v>0.15</v>
      </c>
      <c r="L58" s="269">
        <f t="shared" ref="L58" si="200">K58</f>
        <v>0.15</v>
      </c>
      <c r="M58" s="269">
        <f t="shared" ref="M58" si="201">L58</f>
        <v>0.15</v>
      </c>
      <c r="N58" s="269">
        <f t="shared" ref="N58" si="202">M58</f>
        <v>0.15</v>
      </c>
      <c r="O58" s="269">
        <f t="shared" ref="O58" si="203">N58</f>
        <v>0.15</v>
      </c>
      <c r="P58" s="269">
        <f t="shared" ref="P58" si="204">O58</f>
        <v>0.15</v>
      </c>
      <c r="Q58" s="269">
        <f t="shared" ref="Q58" si="205">P58</f>
        <v>0.15</v>
      </c>
      <c r="R58" s="269">
        <f t="shared" ref="R58" si="206">Q58</f>
        <v>0.15</v>
      </c>
      <c r="S58" s="269">
        <f t="shared" ref="S58" si="207">R58</f>
        <v>0.15</v>
      </c>
      <c r="T58" s="269">
        <f t="shared" ref="T58" si="208">S58</f>
        <v>0.15</v>
      </c>
      <c r="U58" s="269">
        <f t="shared" ref="U58" si="209">T58</f>
        <v>0.15</v>
      </c>
      <c r="V58" s="269">
        <f t="shared" ref="V58" si="210">U58</f>
        <v>0.15</v>
      </c>
      <c r="W58" s="269">
        <f t="shared" ref="W58" si="211">V58</f>
        <v>0.15</v>
      </c>
      <c r="X58" s="269">
        <f t="shared" ref="X58" si="212">W58</f>
        <v>0.15</v>
      </c>
      <c r="Y58" s="269">
        <f t="shared" ref="Y58" si="213">X58</f>
        <v>0.15</v>
      </c>
      <c r="Z58" s="269">
        <f t="shared" ref="Z58" si="214">Y58</f>
        <v>0.15</v>
      </c>
      <c r="AA58" s="269">
        <f t="shared" ref="AA58" si="215">Z58</f>
        <v>0.15</v>
      </c>
      <c r="AB58" s="269">
        <f t="shared" ref="AB58" si="216">AA58</f>
        <v>0.15</v>
      </c>
      <c r="AC58" s="269">
        <f t="shared" ref="AC58" si="217">AB58</f>
        <v>0.15</v>
      </c>
      <c r="AD58" s="269">
        <f t="shared" ref="AD58" si="218">AC58</f>
        <v>0.15</v>
      </c>
      <c r="AE58" s="269">
        <f t="shared" ref="AE58" si="219">AD58</f>
        <v>0.15</v>
      </c>
      <c r="AF58" s="269">
        <f t="shared" ref="AF58" si="220">AE58</f>
        <v>0.15</v>
      </c>
      <c r="AG58" s="269">
        <f t="shared" ref="AG58" si="221">AF58</f>
        <v>0.15</v>
      </c>
      <c r="AH58" s="269">
        <f t="shared" ref="AH58" si="222">AG58</f>
        <v>0.15</v>
      </c>
      <c r="AI58" s="269">
        <f t="shared" ref="AI58" si="223">AH58</f>
        <v>0.15</v>
      </c>
      <c r="AJ58" s="269">
        <f t="shared" ref="AJ58" si="224">AI58</f>
        <v>0.15</v>
      </c>
      <c r="AK58" s="269">
        <f t="shared" ref="AK58" si="225">AJ58</f>
        <v>0.15</v>
      </c>
      <c r="AL58" s="269">
        <f t="shared" ref="AL58" si="226">AK58</f>
        <v>0.15</v>
      </c>
      <c r="AM58" s="269">
        <f t="shared" ref="AM58" si="227">AL58</f>
        <v>0.15</v>
      </c>
      <c r="AN58" s="269">
        <f t="shared" ref="AN58" si="228">AM58</f>
        <v>0.15</v>
      </c>
      <c r="AO58" s="269">
        <f t="shared" ref="AO58" si="229">AN58</f>
        <v>0.15</v>
      </c>
      <c r="AP58" s="269">
        <f t="shared" ref="AP58" si="230">AO58</f>
        <v>0.15</v>
      </c>
      <c r="AQ58" s="269">
        <f t="shared" ref="AQ58" si="231">AP58</f>
        <v>0.15</v>
      </c>
      <c r="AR58" s="269">
        <f t="shared" ref="AR58" si="232">AQ58</f>
        <v>0.15</v>
      </c>
      <c r="AS58" s="269">
        <f t="shared" ref="AS58" si="233">AR58</f>
        <v>0.15</v>
      </c>
      <c r="AT58" s="269">
        <f t="shared" ref="AT58" si="234">AS58</f>
        <v>0.15</v>
      </c>
      <c r="AU58" s="269">
        <f t="shared" ref="AU58" si="235">AT58</f>
        <v>0.15</v>
      </c>
      <c r="AV58" s="269">
        <f t="shared" ref="AV58" si="236">AU58</f>
        <v>0.15</v>
      </c>
      <c r="AW58" s="269">
        <f t="shared" ref="AW58" si="237">AV58</f>
        <v>0.15</v>
      </c>
      <c r="AX58" s="269">
        <f t="shared" ref="AX58" si="238">AW58</f>
        <v>0.15</v>
      </c>
      <c r="AY58" s="269">
        <f t="shared" ref="AY58" si="239">AX58</f>
        <v>0.15</v>
      </c>
      <c r="AZ58" s="269">
        <f t="shared" ref="AZ58" si="240">AY58</f>
        <v>0.15</v>
      </c>
      <c r="BA58" s="269">
        <f t="shared" ref="BA58" si="241">AZ58</f>
        <v>0.15</v>
      </c>
      <c r="BB58" s="269">
        <f t="shared" ref="BB58" si="242">BA58</f>
        <v>0.15</v>
      </c>
      <c r="BC58" s="269">
        <f t="shared" ref="BC58" si="243">BB58</f>
        <v>0.15</v>
      </c>
      <c r="BD58" s="269">
        <f t="shared" ref="BD58" si="244">BC58</f>
        <v>0.15</v>
      </c>
      <c r="BE58" s="269">
        <f t="shared" ref="BE58" si="245">BD58</f>
        <v>0.15</v>
      </c>
      <c r="BF58" s="269">
        <f t="shared" ref="BF58" si="246">BE58</f>
        <v>0.15</v>
      </c>
      <c r="BG58" s="269">
        <f t="shared" ref="BG58" si="247">BF58</f>
        <v>0.15</v>
      </c>
      <c r="BH58" s="269">
        <f t="shared" ref="BH58" si="248">BG58</f>
        <v>0.15</v>
      </c>
      <c r="BI58" s="269">
        <f t="shared" ref="BI58" si="249">BH58</f>
        <v>0.15</v>
      </c>
      <c r="BJ58" s="269">
        <f t="shared" ref="BJ58" si="250">BI58</f>
        <v>0.15</v>
      </c>
      <c r="BK58" s="269">
        <f t="shared" ref="BK58" si="251">BJ58</f>
        <v>0.15</v>
      </c>
    </row>
    <row r="59" spans="1:63" x14ac:dyDescent="0.3">
      <c r="C59" s="276"/>
      <c r="D59" s="194"/>
      <c r="E59" s="269"/>
      <c r="F59" s="269"/>
      <c r="G59" s="269"/>
      <c r="H59" s="269"/>
      <c r="I59" s="269"/>
      <c r="J59" s="269"/>
      <c r="K59" s="269"/>
      <c r="L59" s="269"/>
      <c r="M59" s="269"/>
      <c r="N59" s="269"/>
      <c r="O59" s="269"/>
      <c r="P59" s="194"/>
      <c r="Q59" s="269"/>
      <c r="R59" s="269"/>
      <c r="S59" s="269"/>
      <c r="T59" s="269"/>
      <c r="U59" s="269"/>
      <c r="V59" s="269"/>
      <c r="W59" s="269"/>
      <c r="X59" s="269"/>
      <c r="Y59" s="269"/>
      <c r="Z59" s="269"/>
      <c r="AA59" s="269"/>
      <c r="AB59" s="194"/>
      <c r="AC59" s="269"/>
      <c r="AD59" s="269"/>
      <c r="AE59" s="269"/>
      <c r="AF59" s="269"/>
      <c r="AG59" s="269"/>
      <c r="AH59" s="269"/>
      <c r="AI59" s="269"/>
      <c r="AJ59" s="269"/>
      <c r="AK59" s="269"/>
      <c r="AL59" s="269"/>
      <c r="AM59" s="269"/>
      <c r="AN59" s="194"/>
      <c r="AO59" s="269"/>
      <c r="AP59" s="269"/>
      <c r="AQ59" s="269"/>
      <c r="AR59" s="269"/>
      <c r="AS59" s="269"/>
      <c r="AT59" s="269"/>
      <c r="AU59" s="269"/>
      <c r="AV59" s="269"/>
      <c r="AW59" s="269"/>
      <c r="AX59" s="269"/>
      <c r="AY59" s="269"/>
      <c r="AZ59" s="194"/>
      <c r="BA59" s="269"/>
      <c r="BB59" s="269"/>
      <c r="BC59" s="269"/>
      <c r="BD59" s="269"/>
      <c r="BE59" s="269"/>
      <c r="BF59" s="269"/>
      <c r="BG59" s="269"/>
      <c r="BH59" s="269"/>
      <c r="BI59" s="269"/>
      <c r="BJ59" s="269"/>
      <c r="BK59" s="269"/>
    </row>
    <row r="60" spans="1:63" x14ac:dyDescent="0.3">
      <c r="A60" s="1" t="s">
        <v>263</v>
      </c>
      <c r="B60" s="1" t="s">
        <v>150</v>
      </c>
      <c r="C60" s="276"/>
      <c r="D60" s="194">
        <v>0.1</v>
      </c>
      <c r="E60" s="269">
        <f t="shared" ref="E60" si="252">D60</f>
        <v>0.1</v>
      </c>
      <c r="F60" s="269">
        <f t="shared" ref="F60" si="253">E60</f>
        <v>0.1</v>
      </c>
      <c r="G60" s="269">
        <f t="shared" ref="G60" si="254">F60</f>
        <v>0.1</v>
      </c>
      <c r="H60" s="269">
        <f t="shared" ref="H60" si="255">G60</f>
        <v>0.1</v>
      </c>
      <c r="I60" s="269">
        <f t="shared" ref="I60" si="256">H60</f>
        <v>0.1</v>
      </c>
      <c r="J60" s="269">
        <f t="shared" ref="J60" si="257">I60</f>
        <v>0.1</v>
      </c>
      <c r="K60" s="269">
        <f t="shared" ref="K60" si="258">J60</f>
        <v>0.1</v>
      </c>
      <c r="L60" s="269">
        <f t="shared" ref="L60" si="259">K60</f>
        <v>0.1</v>
      </c>
      <c r="M60" s="269">
        <f t="shared" ref="M60" si="260">L60</f>
        <v>0.1</v>
      </c>
      <c r="N60" s="269">
        <f t="shared" ref="N60" si="261">M60</f>
        <v>0.1</v>
      </c>
      <c r="O60" s="269">
        <f t="shared" ref="O60" si="262">N60</f>
        <v>0.1</v>
      </c>
      <c r="P60" s="269">
        <f t="shared" ref="P60" si="263">O60</f>
        <v>0.1</v>
      </c>
      <c r="Q60" s="269">
        <f t="shared" ref="Q60" si="264">P60</f>
        <v>0.1</v>
      </c>
      <c r="R60" s="269">
        <f t="shared" ref="R60" si="265">Q60</f>
        <v>0.1</v>
      </c>
      <c r="S60" s="269">
        <f t="shared" ref="S60" si="266">R60</f>
        <v>0.1</v>
      </c>
      <c r="T60" s="269">
        <f t="shared" ref="T60" si="267">S60</f>
        <v>0.1</v>
      </c>
      <c r="U60" s="269">
        <f t="shared" ref="U60" si="268">T60</f>
        <v>0.1</v>
      </c>
      <c r="V60" s="269">
        <f t="shared" ref="V60" si="269">U60</f>
        <v>0.1</v>
      </c>
      <c r="W60" s="269">
        <f t="shared" ref="W60" si="270">V60</f>
        <v>0.1</v>
      </c>
      <c r="X60" s="269">
        <f t="shared" ref="X60" si="271">W60</f>
        <v>0.1</v>
      </c>
      <c r="Y60" s="269">
        <f t="shared" ref="Y60" si="272">X60</f>
        <v>0.1</v>
      </c>
      <c r="Z60" s="269">
        <f t="shared" ref="Z60" si="273">Y60</f>
        <v>0.1</v>
      </c>
      <c r="AA60" s="269">
        <f t="shared" ref="AA60" si="274">Z60</f>
        <v>0.1</v>
      </c>
      <c r="AB60" s="269">
        <f t="shared" ref="AB60" si="275">AA60</f>
        <v>0.1</v>
      </c>
      <c r="AC60" s="269">
        <f t="shared" ref="AC60" si="276">AB60</f>
        <v>0.1</v>
      </c>
      <c r="AD60" s="269">
        <f t="shared" ref="AD60" si="277">AC60</f>
        <v>0.1</v>
      </c>
      <c r="AE60" s="269">
        <f t="shared" ref="AE60" si="278">AD60</f>
        <v>0.1</v>
      </c>
      <c r="AF60" s="269">
        <f t="shared" ref="AF60" si="279">AE60</f>
        <v>0.1</v>
      </c>
      <c r="AG60" s="269">
        <f t="shared" ref="AG60" si="280">AF60</f>
        <v>0.1</v>
      </c>
      <c r="AH60" s="269">
        <f t="shared" ref="AH60" si="281">AG60</f>
        <v>0.1</v>
      </c>
      <c r="AI60" s="269">
        <f t="shared" ref="AI60" si="282">AH60</f>
        <v>0.1</v>
      </c>
      <c r="AJ60" s="269">
        <f t="shared" ref="AJ60" si="283">AI60</f>
        <v>0.1</v>
      </c>
      <c r="AK60" s="269">
        <f t="shared" ref="AK60" si="284">AJ60</f>
        <v>0.1</v>
      </c>
      <c r="AL60" s="269">
        <f t="shared" ref="AL60" si="285">AK60</f>
        <v>0.1</v>
      </c>
      <c r="AM60" s="269">
        <f t="shared" ref="AM60" si="286">AL60</f>
        <v>0.1</v>
      </c>
      <c r="AN60" s="269">
        <f t="shared" ref="AN60" si="287">AM60</f>
        <v>0.1</v>
      </c>
      <c r="AO60" s="269">
        <f t="shared" ref="AO60" si="288">AN60</f>
        <v>0.1</v>
      </c>
      <c r="AP60" s="269">
        <f t="shared" ref="AP60" si="289">AO60</f>
        <v>0.1</v>
      </c>
      <c r="AQ60" s="269">
        <f t="shared" ref="AQ60" si="290">AP60</f>
        <v>0.1</v>
      </c>
      <c r="AR60" s="269">
        <f t="shared" ref="AR60" si="291">AQ60</f>
        <v>0.1</v>
      </c>
      <c r="AS60" s="269">
        <f t="shared" ref="AS60" si="292">AR60</f>
        <v>0.1</v>
      </c>
      <c r="AT60" s="269">
        <f t="shared" ref="AT60" si="293">AS60</f>
        <v>0.1</v>
      </c>
      <c r="AU60" s="269">
        <f t="shared" ref="AU60" si="294">AT60</f>
        <v>0.1</v>
      </c>
      <c r="AV60" s="269">
        <f t="shared" ref="AV60" si="295">AU60</f>
        <v>0.1</v>
      </c>
      <c r="AW60" s="269">
        <f t="shared" ref="AW60" si="296">AV60</f>
        <v>0.1</v>
      </c>
      <c r="AX60" s="269">
        <f t="shared" ref="AX60" si="297">AW60</f>
        <v>0.1</v>
      </c>
      <c r="AY60" s="269">
        <f t="shared" ref="AY60" si="298">AX60</f>
        <v>0.1</v>
      </c>
      <c r="AZ60" s="269">
        <f t="shared" ref="AZ60" si="299">AY60</f>
        <v>0.1</v>
      </c>
      <c r="BA60" s="269">
        <f t="shared" ref="BA60" si="300">AZ60</f>
        <v>0.1</v>
      </c>
      <c r="BB60" s="269">
        <f t="shared" ref="BB60" si="301">BA60</f>
        <v>0.1</v>
      </c>
      <c r="BC60" s="269">
        <f t="shared" ref="BC60" si="302">BB60</f>
        <v>0.1</v>
      </c>
      <c r="BD60" s="269">
        <f t="shared" ref="BD60" si="303">BC60</f>
        <v>0.1</v>
      </c>
      <c r="BE60" s="269">
        <f t="shared" ref="BE60" si="304">BD60</f>
        <v>0.1</v>
      </c>
      <c r="BF60" s="269">
        <f t="shared" ref="BF60" si="305">BE60</f>
        <v>0.1</v>
      </c>
      <c r="BG60" s="269">
        <f t="shared" ref="BG60" si="306">BF60</f>
        <v>0.1</v>
      </c>
      <c r="BH60" s="269">
        <f t="shared" ref="BH60" si="307">BG60</f>
        <v>0.1</v>
      </c>
      <c r="BI60" s="269">
        <f t="shared" ref="BI60" si="308">BH60</f>
        <v>0.1</v>
      </c>
      <c r="BJ60" s="269">
        <f t="shared" ref="BJ60" si="309">BI60</f>
        <v>0.1</v>
      </c>
      <c r="BK60" s="269">
        <f t="shared" ref="BK60" si="310">BJ60</f>
        <v>0.1</v>
      </c>
    </row>
    <row r="61" spans="1:63" hidden="1" x14ac:dyDescent="0.3">
      <c r="C61" s="267"/>
    </row>
    <row r="62" spans="1:63" s="58" customFormat="1" x14ac:dyDescent="0.3"/>
    <row r="63" spans="1:63" x14ac:dyDescent="0.3">
      <c r="A63" s="58" t="s">
        <v>232</v>
      </c>
    </row>
    <row r="64" spans="1:63" x14ac:dyDescent="0.3">
      <c r="A64" s="1" t="s">
        <v>181</v>
      </c>
      <c r="B64" s="1" t="s">
        <v>148</v>
      </c>
      <c r="D64" s="138">
        <v>5000</v>
      </c>
      <c r="E64" s="57">
        <f>D64</f>
        <v>5000</v>
      </c>
      <c r="F64" s="57">
        <f t="shared" ref="F64:O66" si="311">E64</f>
        <v>5000</v>
      </c>
      <c r="G64" s="57">
        <f t="shared" si="311"/>
        <v>5000</v>
      </c>
      <c r="H64" s="57">
        <f t="shared" si="311"/>
        <v>5000</v>
      </c>
      <c r="I64" s="57">
        <f t="shared" si="311"/>
        <v>5000</v>
      </c>
      <c r="J64" s="57">
        <f t="shared" si="311"/>
        <v>5000</v>
      </c>
      <c r="K64" s="57">
        <f t="shared" si="311"/>
        <v>5000</v>
      </c>
      <c r="L64" s="57">
        <f t="shared" si="311"/>
        <v>5000</v>
      </c>
      <c r="M64" s="57">
        <f t="shared" si="311"/>
        <v>5000</v>
      </c>
      <c r="N64" s="57">
        <f t="shared" si="311"/>
        <v>5000</v>
      </c>
      <c r="O64" s="57">
        <f t="shared" si="311"/>
        <v>5000</v>
      </c>
      <c r="P64" s="57">
        <f>O64*(1+$C65)</f>
        <v>5500</v>
      </c>
      <c r="Q64" s="57">
        <f>P64</f>
        <v>5500</v>
      </c>
      <c r="R64" s="57">
        <f t="shared" ref="R64:AA66" si="312">Q64</f>
        <v>5500</v>
      </c>
      <c r="S64" s="57">
        <f t="shared" si="312"/>
        <v>5500</v>
      </c>
      <c r="T64" s="57">
        <f t="shared" si="312"/>
        <v>5500</v>
      </c>
      <c r="U64" s="57">
        <f t="shared" si="312"/>
        <v>5500</v>
      </c>
      <c r="V64" s="57">
        <f t="shared" si="312"/>
        <v>5500</v>
      </c>
      <c r="W64" s="57">
        <f t="shared" si="312"/>
        <v>5500</v>
      </c>
      <c r="X64" s="57">
        <f t="shared" si="312"/>
        <v>5500</v>
      </c>
      <c r="Y64" s="57">
        <f t="shared" si="312"/>
        <v>5500</v>
      </c>
      <c r="Z64" s="57">
        <f t="shared" si="312"/>
        <v>5500</v>
      </c>
      <c r="AA64" s="57">
        <f t="shared" si="312"/>
        <v>5500</v>
      </c>
      <c r="AB64" s="57">
        <f>AA64*(1+$C65)</f>
        <v>6050.0000000000009</v>
      </c>
      <c r="AC64" s="57">
        <f>AB64</f>
        <v>6050.0000000000009</v>
      </c>
      <c r="AD64" s="57">
        <f t="shared" ref="AD64:AM66" si="313">AC64</f>
        <v>6050.0000000000009</v>
      </c>
      <c r="AE64" s="57">
        <f t="shared" si="313"/>
        <v>6050.0000000000009</v>
      </c>
      <c r="AF64" s="57">
        <f t="shared" si="313"/>
        <v>6050.0000000000009</v>
      </c>
      <c r="AG64" s="57">
        <f t="shared" si="313"/>
        <v>6050.0000000000009</v>
      </c>
      <c r="AH64" s="57">
        <f t="shared" si="313"/>
        <v>6050.0000000000009</v>
      </c>
      <c r="AI64" s="57">
        <f t="shared" si="313"/>
        <v>6050.0000000000009</v>
      </c>
      <c r="AJ64" s="57">
        <f t="shared" si="313"/>
        <v>6050.0000000000009</v>
      </c>
      <c r="AK64" s="57">
        <f t="shared" si="313"/>
        <v>6050.0000000000009</v>
      </c>
      <c r="AL64" s="57">
        <f t="shared" si="313"/>
        <v>6050.0000000000009</v>
      </c>
      <c r="AM64" s="57">
        <f t="shared" si="313"/>
        <v>6050.0000000000009</v>
      </c>
      <c r="AN64" s="57">
        <f>AM64*(1+$C65)</f>
        <v>6655.0000000000018</v>
      </c>
      <c r="AO64" s="57">
        <f>AN64</f>
        <v>6655.0000000000018</v>
      </c>
      <c r="AP64" s="57">
        <f t="shared" ref="AP64:AY66" si="314">AO64</f>
        <v>6655.0000000000018</v>
      </c>
      <c r="AQ64" s="57">
        <f t="shared" si="314"/>
        <v>6655.0000000000018</v>
      </c>
      <c r="AR64" s="57">
        <f t="shared" si="314"/>
        <v>6655.0000000000018</v>
      </c>
      <c r="AS64" s="57">
        <f t="shared" si="314"/>
        <v>6655.0000000000018</v>
      </c>
      <c r="AT64" s="57">
        <f t="shared" si="314"/>
        <v>6655.0000000000018</v>
      </c>
      <c r="AU64" s="57">
        <f t="shared" si="314"/>
        <v>6655.0000000000018</v>
      </c>
      <c r="AV64" s="57">
        <f t="shared" si="314"/>
        <v>6655.0000000000018</v>
      </c>
      <c r="AW64" s="57">
        <f t="shared" si="314"/>
        <v>6655.0000000000018</v>
      </c>
      <c r="AX64" s="57">
        <f t="shared" si="314"/>
        <v>6655.0000000000018</v>
      </c>
      <c r="AY64" s="57">
        <f t="shared" si="314"/>
        <v>6655.0000000000018</v>
      </c>
      <c r="AZ64" s="57">
        <f>AY64*(1+$C65)</f>
        <v>7320.5000000000027</v>
      </c>
      <c r="BA64" s="57">
        <f>AZ64</f>
        <v>7320.5000000000027</v>
      </c>
      <c r="BB64" s="57">
        <f t="shared" ref="BB64:BK66" si="315">BA64</f>
        <v>7320.5000000000027</v>
      </c>
      <c r="BC64" s="57">
        <f t="shared" si="315"/>
        <v>7320.5000000000027</v>
      </c>
      <c r="BD64" s="57">
        <f t="shared" si="315"/>
        <v>7320.5000000000027</v>
      </c>
      <c r="BE64" s="57">
        <f t="shared" si="315"/>
        <v>7320.5000000000027</v>
      </c>
      <c r="BF64" s="57">
        <f t="shared" si="315"/>
        <v>7320.5000000000027</v>
      </c>
      <c r="BG64" s="57">
        <f t="shared" si="315"/>
        <v>7320.5000000000027</v>
      </c>
      <c r="BH64" s="57">
        <f t="shared" si="315"/>
        <v>7320.5000000000027</v>
      </c>
      <c r="BI64" s="57">
        <f t="shared" si="315"/>
        <v>7320.5000000000027</v>
      </c>
      <c r="BJ64" s="57">
        <f t="shared" si="315"/>
        <v>7320.5000000000027</v>
      </c>
      <c r="BK64" s="57">
        <f t="shared" si="315"/>
        <v>7320.5000000000027</v>
      </c>
    </row>
    <row r="65" spans="1:63" x14ac:dyDescent="0.3">
      <c r="A65" s="175" t="s">
        <v>182</v>
      </c>
      <c r="B65" s="175" t="s">
        <v>150</v>
      </c>
      <c r="C65" s="179">
        <v>0.1</v>
      </c>
    </row>
    <row r="66" spans="1:63" x14ac:dyDescent="0.3">
      <c r="A66" s="1" t="s">
        <v>214</v>
      </c>
      <c r="B66" s="1" t="s">
        <v>148</v>
      </c>
      <c r="D66" s="138">
        <v>8000</v>
      </c>
      <c r="E66" s="57">
        <f>D66</f>
        <v>8000</v>
      </c>
      <c r="F66" s="57">
        <f t="shared" si="311"/>
        <v>8000</v>
      </c>
      <c r="G66" s="57">
        <f t="shared" si="311"/>
        <v>8000</v>
      </c>
      <c r="H66" s="57">
        <f t="shared" si="311"/>
        <v>8000</v>
      </c>
      <c r="I66" s="57">
        <f t="shared" si="311"/>
        <v>8000</v>
      </c>
      <c r="J66" s="57">
        <f t="shared" si="311"/>
        <v>8000</v>
      </c>
      <c r="K66" s="57">
        <f t="shared" si="311"/>
        <v>8000</v>
      </c>
      <c r="L66" s="57">
        <f t="shared" si="311"/>
        <v>8000</v>
      </c>
      <c r="M66" s="57">
        <f t="shared" si="311"/>
        <v>8000</v>
      </c>
      <c r="N66" s="57">
        <f t="shared" si="311"/>
        <v>8000</v>
      </c>
      <c r="O66" s="57">
        <f t="shared" si="311"/>
        <v>8000</v>
      </c>
      <c r="P66" s="57">
        <f>O66*(1+$C67)</f>
        <v>8800</v>
      </c>
      <c r="Q66" s="57">
        <f>P66</f>
        <v>8800</v>
      </c>
      <c r="R66" s="57">
        <f t="shared" si="312"/>
        <v>8800</v>
      </c>
      <c r="S66" s="57">
        <f t="shared" si="312"/>
        <v>8800</v>
      </c>
      <c r="T66" s="57">
        <f t="shared" si="312"/>
        <v>8800</v>
      </c>
      <c r="U66" s="57">
        <f t="shared" si="312"/>
        <v>8800</v>
      </c>
      <c r="V66" s="57">
        <f t="shared" si="312"/>
        <v>8800</v>
      </c>
      <c r="W66" s="57">
        <f t="shared" si="312"/>
        <v>8800</v>
      </c>
      <c r="X66" s="57">
        <f t="shared" si="312"/>
        <v>8800</v>
      </c>
      <c r="Y66" s="57">
        <f t="shared" si="312"/>
        <v>8800</v>
      </c>
      <c r="Z66" s="57">
        <f t="shared" si="312"/>
        <v>8800</v>
      </c>
      <c r="AA66" s="57">
        <f t="shared" si="312"/>
        <v>8800</v>
      </c>
      <c r="AB66" s="57">
        <f>AA66*(1+$C67)</f>
        <v>9680</v>
      </c>
      <c r="AC66" s="57">
        <f>AB66</f>
        <v>9680</v>
      </c>
      <c r="AD66" s="57">
        <f t="shared" si="313"/>
        <v>9680</v>
      </c>
      <c r="AE66" s="57">
        <f t="shared" si="313"/>
        <v>9680</v>
      </c>
      <c r="AF66" s="57">
        <f t="shared" si="313"/>
        <v>9680</v>
      </c>
      <c r="AG66" s="57">
        <f t="shared" si="313"/>
        <v>9680</v>
      </c>
      <c r="AH66" s="57">
        <f t="shared" si="313"/>
        <v>9680</v>
      </c>
      <c r="AI66" s="57">
        <f t="shared" si="313"/>
        <v>9680</v>
      </c>
      <c r="AJ66" s="57">
        <f t="shared" si="313"/>
        <v>9680</v>
      </c>
      <c r="AK66" s="57">
        <f t="shared" si="313"/>
        <v>9680</v>
      </c>
      <c r="AL66" s="57">
        <f t="shared" si="313"/>
        <v>9680</v>
      </c>
      <c r="AM66" s="57">
        <f t="shared" si="313"/>
        <v>9680</v>
      </c>
      <c r="AN66" s="57">
        <f>AM66*(1+$C67)</f>
        <v>10648</v>
      </c>
      <c r="AO66" s="57">
        <f>AN66</f>
        <v>10648</v>
      </c>
      <c r="AP66" s="57">
        <f t="shared" si="314"/>
        <v>10648</v>
      </c>
      <c r="AQ66" s="57">
        <f t="shared" si="314"/>
        <v>10648</v>
      </c>
      <c r="AR66" s="57">
        <f t="shared" si="314"/>
        <v>10648</v>
      </c>
      <c r="AS66" s="57">
        <f t="shared" si="314"/>
        <v>10648</v>
      </c>
      <c r="AT66" s="57">
        <f t="shared" si="314"/>
        <v>10648</v>
      </c>
      <c r="AU66" s="57">
        <f t="shared" si="314"/>
        <v>10648</v>
      </c>
      <c r="AV66" s="57">
        <f t="shared" si="314"/>
        <v>10648</v>
      </c>
      <c r="AW66" s="57">
        <f t="shared" si="314"/>
        <v>10648</v>
      </c>
      <c r="AX66" s="57">
        <f t="shared" si="314"/>
        <v>10648</v>
      </c>
      <c r="AY66" s="57">
        <f t="shared" si="314"/>
        <v>10648</v>
      </c>
      <c r="AZ66" s="57">
        <f>AY66*(1+$C67)</f>
        <v>11712.800000000001</v>
      </c>
      <c r="BA66" s="57">
        <f>AZ66</f>
        <v>11712.800000000001</v>
      </c>
      <c r="BB66" s="57">
        <f t="shared" si="315"/>
        <v>11712.800000000001</v>
      </c>
      <c r="BC66" s="57">
        <f t="shared" si="315"/>
        <v>11712.800000000001</v>
      </c>
      <c r="BD66" s="57">
        <f t="shared" si="315"/>
        <v>11712.800000000001</v>
      </c>
      <c r="BE66" s="57">
        <f t="shared" si="315"/>
        <v>11712.800000000001</v>
      </c>
      <c r="BF66" s="57">
        <f t="shared" si="315"/>
        <v>11712.800000000001</v>
      </c>
      <c r="BG66" s="57">
        <f t="shared" si="315"/>
        <v>11712.800000000001</v>
      </c>
      <c r="BH66" s="57">
        <f t="shared" si="315"/>
        <v>11712.800000000001</v>
      </c>
      <c r="BI66" s="57">
        <f t="shared" si="315"/>
        <v>11712.800000000001</v>
      </c>
      <c r="BJ66" s="57">
        <f t="shared" si="315"/>
        <v>11712.800000000001</v>
      </c>
      <c r="BK66" s="57">
        <f t="shared" si="315"/>
        <v>11712.800000000001</v>
      </c>
    </row>
    <row r="67" spans="1:63" x14ac:dyDescent="0.3">
      <c r="A67" s="175" t="s">
        <v>264</v>
      </c>
      <c r="B67" s="175" t="s">
        <v>150</v>
      </c>
      <c r="C67" s="179">
        <v>0.1</v>
      </c>
    </row>
  </sheetData>
  <pageMargins left="0.7" right="0.7" top="0.75" bottom="0.75" header="0.3" footer="0.3"/>
  <pageSetup paperSize="12" orientation="landscape" r:id="rId1"/>
  <ignoredErrors>
    <ignoredError sqref="AB63:AB66 AN63:AN66 AZ63:AZ66 P63:P66 P42:P48 AZ42:AZ48 AN42:AN48 AB42:AB4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3ABC7-2316-4603-B5E6-3B3083C2BDF7}">
  <sheetPr>
    <tabColor rgb="FF002060"/>
  </sheetPr>
  <dimension ref="A1:BN270"/>
  <sheetViews>
    <sheetView topLeftCell="AQ47" zoomScale="95" workbookViewId="0">
      <selection activeCell="BA68" sqref="BA68"/>
    </sheetView>
  </sheetViews>
  <sheetFormatPr defaultColWidth="9.81640625" defaultRowHeight="14" x14ac:dyDescent="0.3"/>
  <cols>
    <col min="1" max="1" width="30.6328125" style="278" bestFit="1" customWidth="1"/>
    <col min="2" max="2" width="10.1796875" style="278" bestFit="1" customWidth="1"/>
    <col min="3" max="3" width="9.81640625" style="278"/>
    <col min="4" max="4" width="1.90625" style="278" bestFit="1" customWidth="1"/>
    <col min="5" max="5" width="4.54296875" style="278" bestFit="1" customWidth="1"/>
    <col min="6" max="6" width="25.36328125" style="278" bestFit="1" customWidth="1"/>
    <col min="7" max="10" width="11.1796875" style="278" bestFit="1" customWidth="1"/>
    <col min="11" max="17" width="12.90625" style="278" bestFit="1" customWidth="1"/>
    <col min="18" max="18" width="14.1796875" style="278" bestFit="1" customWidth="1"/>
    <col min="19" max="24" width="12.90625" style="278" bestFit="1" customWidth="1"/>
    <col min="25" max="47" width="14.1796875" style="278" bestFit="1" customWidth="1"/>
    <col min="48" max="66" width="15.90625" style="278" bestFit="1" customWidth="1"/>
    <col min="67" max="16384" width="9.81640625" style="278"/>
  </cols>
  <sheetData>
    <row r="1" spans="1:66" s="185" customFormat="1" ht="14.5" x14ac:dyDescent="0.35">
      <c r="A1" s="287" t="s">
        <v>28</v>
      </c>
    </row>
    <row r="2" spans="1:66" x14ac:dyDescent="0.3">
      <c r="A2" s="187" t="s">
        <v>248</v>
      </c>
      <c r="B2" s="187"/>
      <c r="C2" s="190"/>
      <c r="D2" s="190"/>
      <c r="E2" s="190"/>
      <c r="F2" s="190"/>
      <c r="G2" s="189">
        <v>1</v>
      </c>
      <c r="H2" s="189">
        <f>G2+1</f>
        <v>2</v>
      </c>
      <c r="I2" s="189">
        <f t="shared" ref="I2:BN2" si="0">H2+1</f>
        <v>3</v>
      </c>
      <c r="J2" s="189">
        <f t="shared" si="0"/>
        <v>4</v>
      </c>
      <c r="K2" s="189">
        <f t="shared" si="0"/>
        <v>5</v>
      </c>
      <c r="L2" s="189">
        <f t="shared" si="0"/>
        <v>6</v>
      </c>
      <c r="M2" s="189">
        <f t="shared" si="0"/>
        <v>7</v>
      </c>
      <c r="N2" s="189">
        <f t="shared" si="0"/>
        <v>8</v>
      </c>
      <c r="O2" s="189">
        <f t="shared" si="0"/>
        <v>9</v>
      </c>
      <c r="P2" s="189">
        <f t="shared" si="0"/>
        <v>10</v>
      </c>
      <c r="Q2" s="189">
        <f t="shared" si="0"/>
        <v>11</v>
      </c>
      <c r="R2" s="189">
        <f t="shared" si="0"/>
        <v>12</v>
      </c>
      <c r="S2" s="189">
        <f t="shared" si="0"/>
        <v>13</v>
      </c>
      <c r="T2" s="189">
        <f t="shared" si="0"/>
        <v>14</v>
      </c>
      <c r="U2" s="189">
        <f t="shared" si="0"/>
        <v>15</v>
      </c>
      <c r="V2" s="189">
        <f t="shared" si="0"/>
        <v>16</v>
      </c>
      <c r="W2" s="189">
        <f t="shared" si="0"/>
        <v>17</v>
      </c>
      <c r="X2" s="189">
        <f t="shared" si="0"/>
        <v>18</v>
      </c>
      <c r="Y2" s="189">
        <f t="shared" si="0"/>
        <v>19</v>
      </c>
      <c r="Z2" s="189">
        <f t="shared" si="0"/>
        <v>20</v>
      </c>
      <c r="AA2" s="189">
        <f t="shared" si="0"/>
        <v>21</v>
      </c>
      <c r="AB2" s="189">
        <f t="shared" si="0"/>
        <v>22</v>
      </c>
      <c r="AC2" s="189">
        <f t="shared" si="0"/>
        <v>23</v>
      </c>
      <c r="AD2" s="189">
        <f t="shared" si="0"/>
        <v>24</v>
      </c>
      <c r="AE2" s="189">
        <f t="shared" si="0"/>
        <v>25</v>
      </c>
      <c r="AF2" s="189">
        <f t="shared" si="0"/>
        <v>26</v>
      </c>
      <c r="AG2" s="189">
        <f t="shared" si="0"/>
        <v>27</v>
      </c>
      <c r="AH2" s="189">
        <f t="shared" si="0"/>
        <v>28</v>
      </c>
      <c r="AI2" s="189">
        <f t="shared" si="0"/>
        <v>29</v>
      </c>
      <c r="AJ2" s="189">
        <f t="shared" si="0"/>
        <v>30</v>
      </c>
      <c r="AK2" s="189">
        <f t="shared" si="0"/>
        <v>31</v>
      </c>
      <c r="AL2" s="189">
        <f t="shared" si="0"/>
        <v>32</v>
      </c>
      <c r="AM2" s="189">
        <f t="shared" si="0"/>
        <v>33</v>
      </c>
      <c r="AN2" s="189">
        <f t="shared" si="0"/>
        <v>34</v>
      </c>
      <c r="AO2" s="189">
        <f t="shared" si="0"/>
        <v>35</v>
      </c>
      <c r="AP2" s="189">
        <f t="shared" si="0"/>
        <v>36</v>
      </c>
      <c r="AQ2" s="189">
        <f t="shared" si="0"/>
        <v>37</v>
      </c>
      <c r="AR2" s="189">
        <f t="shared" si="0"/>
        <v>38</v>
      </c>
      <c r="AS2" s="189">
        <f t="shared" si="0"/>
        <v>39</v>
      </c>
      <c r="AT2" s="189">
        <f t="shared" si="0"/>
        <v>40</v>
      </c>
      <c r="AU2" s="189">
        <f t="shared" si="0"/>
        <v>41</v>
      </c>
      <c r="AV2" s="189">
        <f t="shared" si="0"/>
        <v>42</v>
      </c>
      <c r="AW2" s="189">
        <f t="shared" si="0"/>
        <v>43</v>
      </c>
      <c r="AX2" s="189">
        <f t="shared" si="0"/>
        <v>44</v>
      </c>
      <c r="AY2" s="189">
        <f t="shared" si="0"/>
        <v>45</v>
      </c>
      <c r="AZ2" s="189">
        <f t="shared" si="0"/>
        <v>46</v>
      </c>
      <c r="BA2" s="189">
        <f t="shared" si="0"/>
        <v>47</v>
      </c>
      <c r="BB2" s="189">
        <f t="shared" si="0"/>
        <v>48</v>
      </c>
      <c r="BC2" s="189">
        <f t="shared" si="0"/>
        <v>49</v>
      </c>
      <c r="BD2" s="189">
        <f t="shared" si="0"/>
        <v>50</v>
      </c>
      <c r="BE2" s="189">
        <f t="shared" si="0"/>
        <v>51</v>
      </c>
      <c r="BF2" s="189">
        <f t="shared" si="0"/>
        <v>52</v>
      </c>
      <c r="BG2" s="189">
        <f t="shared" si="0"/>
        <v>53</v>
      </c>
      <c r="BH2" s="189">
        <f t="shared" si="0"/>
        <v>54</v>
      </c>
      <c r="BI2" s="189">
        <f t="shared" si="0"/>
        <v>55</v>
      </c>
      <c r="BJ2" s="189">
        <f t="shared" si="0"/>
        <v>56</v>
      </c>
      <c r="BK2" s="189">
        <f t="shared" si="0"/>
        <v>57</v>
      </c>
      <c r="BL2" s="189">
        <f t="shared" si="0"/>
        <v>58</v>
      </c>
      <c r="BM2" s="189">
        <f t="shared" si="0"/>
        <v>59</v>
      </c>
      <c r="BN2" s="189">
        <f t="shared" si="0"/>
        <v>60</v>
      </c>
    </row>
    <row r="3" spans="1:66" s="281" customFormat="1" x14ac:dyDescent="0.3">
      <c r="B3" s="281" t="s">
        <v>240</v>
      </c>
      <c r="C3" s="282"/>
      <c r="D3" s="282"/>
      <c r="E3" s="283">
        <v>0</v>
      </c>
      <c r="F3" s="283" t="s">
        <v>238</v>
      </c>
      <c r="G3" s="283">
        <f>Assumptions!D16</f>
        <v>20</v>
      </c>
      <c r="H3" s="283">
        <f>Assumptions!E16</f>
        <v>22</v>
      </c>
      <c r="I3" s="283">
        <f>Assumptions!F16</f>
        <v>25</v>
      </c>
      <c r="J3" s="283">
        <f>Assumptions!G16</f>
        <v>28</v>
      </c>
      <c r="K3" s="283">
        <f>Assumptions!H16</f>
        <v>31</v>
      </c>
      <c r="L3" s="283">
        <f>Assumptions!I16</f>
        <v>35</v>
      </c>
      <c r="M3" s="283">
        <f>Assumptions!J16</f>
        <v>39</v>
      </c>
      <c r="N3" s="283">
        <f>Assumptions!K16</f>
        <v>43</v>
      </c>
      <c r="O3" s="283">
        <f>Assumptions!L16</f>
        <v>48</v>
      </c>
      <c r="P3" s="283">
        <f>Assumptions!M16</f>
        <v>53</v>
      </c>
      <c r="Q3" s="283">
        <f>Assumptions!N16</f>
        <v>59</v>
      </c>
      <c r="R3" s="283">
        <f>Assumptions!O16</f>
        <v>65</v>
      </c>
      <c r="S3" s="283">
        <f>Assumptions!P16</f>
        <v>72</v>
      </c>
      <c r="T3" s="283">
        <f>Assumptions!Q16</f>
        <v>80</v>
      </c>
      <c r="U3" s="283">
        <f>Assumptions!R16</f>
        <v>88</v>
      </c>
      <c r="V3" s="283">
        <f>Assumptions!S16</f>
        <v>97</v>
      </c>
      <c r="W3" s="283">
        <f>Assumptions!T16</f>
        <v>107</v>
      </c>
      <c r="X3" s="283">
        <f>Assumptions!U16</f>
        <v>118</v>
      </c>
      <c r="Y3" s="283">
        <f>Assumptions!V16</f>
        <v>130</v>
      </c>
      <c r="Z3" s="283">
        <f>Assumptions!W16</f>
        <v>143</v>
      </c>
      <c r="AA3" s="283">
        <f>Assumptions!X16</f>
        <v>158</v>
      </c>
      <c r="AB3" s="283">
        <f>Assumptions!Y16</f>
        <v>174</v>
      </c>
      <c r="AC3" s="283">
        <f>Assumptions!Z16</f>
        <v>192</v>
      </c>
      <c r="AD3" s="283">
        <f>Assumptions!AA16</f>
        <v>212</v>
      </c>
      <c r="AE3" s="283">
        <f>Assumptions!AB16</f>
        <v>234</v>
      </c>
      <c r="AF3" s="283">
        <f>Assumptions!AC16</f>
        <v>258</v>
      </c>
      <c r="AG3" s="283">
        <f>Assumptions!AD16</f>
        <v>284</v>
      </c>
      <c r="AH3" s="283">
        <f>Assumptions!AE16</f>
        <v>313</v>
      </c>
      <c r="AI3" s="283">
        <f>Assumptions!AF16</f>
        <v>345</v>
      </c>
      <c r="AJ3" s="283">
        <f>Assumptions!AG16</f>
        <v>380</v>
      </c>
      <c r="AK3" s="283">
        <f>Assumptions!AH16</f>
        <v>418</v>
      </c>
      <c r="AL3" s="283">
        <f>Assumptions!AI16</f>
        <v>460</v>
      </c>
      <c r="AM3" s="283">
        <f>Assumptions!AJ16</f>
        <v>506</v>
      </c>
      <c r="AN3" s="283">
        <f>Assumptions!AK16</f>
        <v>557</v>
      </c>
      <c r="AO3" s="283">
        <f>Assumptions!AL16</f>
        <v>613</v>
      </c>
      <c r="AP3" s="283">
        <f>Assumptions!AM16</f>
        <v>675</v>
      </c>
      <c r="AQ3" s="283">
        <f>Assumptions!AN16</f>
        <v>689</v>
      </c>
      <c r="AR3" s="283">
        <f>Assumptions!AO16</f>
        <v>703</v>
      </c>
      <c r="AS3" s="283">
        <f>Assumptions!AP16</f>
        <v>718</v>
      </c>
      <c r="AT3" s="283">
        <f>Assumptions!AQ16</f>
        <v>733</v>
      </c>
      <c r="AU3" s="283">
        <f>Assumptions!AR16</f>
        <v>748</v>
      </c>
      <c r="AV3" s="283">
        <f>Assumptions!AS16</f>
        <v>763</v>
      </c>
      <c r="AW3" s="283">
        <f>Assumptions!AT16</f>
        <v>779</v>
      </c>
      <c r="AX3" s="283">
        <f>Assumptions!AU16</f>
        <v>795</v>
      </c>
      <c r="AY3" s="283">
        <f>Assumptions!AV16</f>
        <v>811</v>
      </c>
      <c r="AZ3" s="283">
        <f>Assumptions!AW16</f>
        <v>828</v>
      </c>
      <c r="BA3" s="283">
        <f>Assumptions!AX16</f>
        <v>845</v>
      </c>
      <c r="BB3" s="283">
        <f>Assumptions!AY16</f>
        <v>862</v>
      </c>
      <c r="BC3" s="283">
        <f>Assumptions!AZ16</f>
        <v>880</v>
      </c>
      <c r="BD3" s="283">
        <f>Assumptions!BA16</f>
        <v>898</v>
      </c>
      <c r="BE3" s="283">
        <f>Assumptions!BB16</f>
        <v>916</v>
      </c>
      <c r="BF3" s="283">
        <f>Assumptions!BC16</f>
        <v>935</v>
      </c>
      <c r="BG3" s="283">
        <f>Assumptions!BD16</f>
        <v>954</v>
      </c>
      <c r="BH3" s="283">
        <f>Assumptions!BE16</f>
        <v>974</v>
      </c>
      <c r="BI3" s="283">
        <f>Assumptions!BF16</f>
        <v>994</v>
      </c>
      <c r="BJ3" s="283">
        <f>Assumptions!BG16</f>
        <v>1014</v>
      </c>
      <c r="BK3" s="283">
        <f>Assumptions!BH16</f>
        <v>1035</v>
      </c>
      <c r="BL3" s="283">
        <f>Assumptions!BI16</f>
        <v>1056</v>
      </c>
      <c r="BM3" s="283">
        <f>Assumptions!BJ16</f>
        <v>1078</v>
      </c>
      <c r="BN3" s="283">
        <f>Assumptions!BK16</f>
        <v>1100</v>
      </c>
    </row>
    <row r="4" spans="1:66" ht="14.5" thickBot="1" x14ac:dyDescent="0.35">
      <c r="C4" s="284"/>
      <c r="D4" s="279">
        <v>0</v>
      </c>
      <c r="E4" s="277"/>
      <c r="F4" s="277"/>
      <c r="G4" s="277">
        <f t="shared" ref="G4:AL4" si="1">$D$4*G3</f>
        <v>0</v>
      </c>
      <c r="H4" s="277">
        <f t="shared" si="1"/>
        <v>0</v>
      </c>
      <c r="I4" s="277">
        <f t="shared" si="1"/>
        <v>0</v>
      </c>
      <c r="J4" s="277">
        <f t="shared" si="1"/>
        <v>0</v>
      </c>
      <c r="K4" s="277">
        <f t="shared" si="1"/>
        <v>0</v>
      </c>
      <c r="L4" s="277">
        <f t="shared" si="1"/>
        <v>0</v>
      </c>
      <c r="M4" s="277">
        <f t="shared" si="1"/>
        <v>0</v>
      </c>
      <c r="N4" s="277">
        <f t="shared" si="1"/>
        <v>0</v>
      </c>
      <c r="O4" s="277">
        <f t="shared" si="1"/>
        <v>0</v>
      </c>
      <c r="P4" s="277">
        <f t="shared" si="1"/>
        <v>0</v>
      </c>
      <c r="Q4" s="277">
        <f t="shared" si="1"/>
        <v>0</v>
      </c>
      <c r="R4" s="277">
        <f t="shared" si="1"/>
        <v>0</v>
      </c>
      <c r="S4" s="277">
        <f t="shared" si="1"/>
        <v>0</v>
      </c>
      <c r="T4" s="277">
        <f t="shared" si="1"/>
        <v>0</v>
      </c>
      <c r="U4" s="277">
        <f t="shared" si="1"/>
        <v>0</v>
      </c>
      <c r="V4" s="277">
        <f t="shared" si="1"/>
        <v>0</v>
      </c>
      <c r="W4" s="277">
        <f t="shared" si="1"/>
        <v>0</v>
      </c>
      <c r="X4" s="277">
        <f t="shared" si="1"/>
        <v>0</v>
      </c>
      <c r="Y4" s="277">
        <f t="shared" si="1"/>
        <v>0</v>
      </c>
      <c r="Z4" s="277">
        <f t="shared" si="1"/>
        <v>0</v>
      </c>
      <c r="AA4" s="277">
        <f t="shared" si="1"/>
        <v>0</v>
      </c>
      <c r="AB4" s="277">
        <f t="shared" si="1"/>
        <v>0</v>
      </c>
      <c r="AC4" s="277">
        <f t="shared" si="1"/>
        <v>0</v>
      </c>
      <c r="AD4" s="277">
        <f t="shared" si="1"/>
        <v>0</v>
      </c>
      <c r="AE4" s="277">
        <f t="shared" si="1"/>
        <v>0</v>
      </c>
      <c r="AF4" s="277">
        <f t="shared" si="1"/>
        <v>0</v>
      </c>
      <c r="AG4" s="277">
        <f t="shared" si="1"/>
        <v>0</v>
      </c>
      <c r="AH4" s="277">
        <f t="shared" si="1"/>
        <v>0</v>
      </c>
      <c r="AI4" s="277">
        <f t="shared" si="1"/>
        <v>0</v>
      </c>
      <c r="AJ4" s="277">
        <f t="shared" si="1"/>
        <v>0</v>
      </c>
      <c r="AK4" s="277">
        <f t="shared" si="1"/>
        <v>0</v>
      </c>
      <c r="AL4" s="277">
        <f t="shared" si="1"/>
        <v>0</v>
      </c>
      <c r="AM4" s="277">
        <f t="shared" ref="AM4:BN4" si="2">$D$4*AM3</f>
        <v>0</v>
      </c>
      <c r="AN4" s="277">
        <f t="shared" si="2"/>
        <v>0</v>
      </c>
      <c r="AO4" s="277">
        <f t="shared" si="2"/>
        <v>0</v>
      </c>
      <c r="AP4" s="277">
        <f t="shared" si="2"/>
        <v>0</v>
      </c>
      <c r="AQ4" s="277">
        <f t="shared" si="2"/>
        <v>0</v>
      </c>
      <c r="AR4" s="277">
        <f t="shared" si="2"/>
        <v>0</v>
      </c>
      <c r="AS4" s="277">
        <f t="shared" si="2"/>
        <v>0</v>
      </c>
      <c r="AT4" s="277">
        <f t="shared" si="2"/>
        <v>0</v>
      </c>
      <c r="AU4" s="277">
        <f t="shared" si="2"/>
        <v>0</v>
      </c>
      <c r="AV4" s="277">
        <f t="shared" si="2"/>
        <v>0</v>
      </c>
      <c r="AW4" s="277">
        <f t="shared" si="2"/>
        <v>0</v>
      </c>
      <c r="AX4" s="277">
        <f t="shared" si="2"/>
        <v>0</v>
      </c>
      <c r="AY4" s="277">
        <f t="shared" si="2"/>
        <v>0</v>
      </c>
      <c r="AZ4" s="277">
        <f t="shared" si="2"/>
        <v>0</v>
      </c>
      <c r="BA4" s="277">
        <f t="shared" si="2"/>
        <v>0</v>
      </c>
      <c r="BB4" s="277">
        <f t="shared" si="2"/>
        <v>0</v>
      </c>
      <c r="BC4" s="277">
        <f t="shared" si="2"/>
        <v>0</v>
      </c>
      <c r="BD4" s="277">
        <f t="shared" si="2"/>
        <v>0</v>
      </c>
      <c r="BE4" s="277">
        <f t="shared" si="2"/>
        <v>0</v>
      </c>
      <c r="BF4" s="277">
        <f t="shared" si="2"/>
        <v>0</v>
      </c>
      <c r="BG4" s="277">
        <f t="shared" si="2"/>
        <v>0</v>
      </c>
      <c r="BH4" s="277">
        <f t="shared" si="2"/>
        <v>0</v>
      </c>
      <c r="BI4" s="277">
        <f t="shared" si="2"/>
        <v>0</v>
      </c>
      <c r="BJ4" s="277">
        <f t="shared" si="2"/>
        <v>0</v>
      </c>
      <c r="BK4" s="277">
        <f t="shared" si="2"/>
        <v>0</v>
      </c>
      <c r="BL4" s="277">
        <f t="shared" si="2"/>
        <v>0</v>
      </c>
      <c r="BM4" s="277">
        <f t="shared" si="2"/>
        <v>0</v>
      </c>
      <c r="BN4" s="277">
        <f t="shared" si="2"/>
        <v>0</v>
      </c>
    </row>
    <row r="5" spans="1:66" ht="15" thickBot="1" x14ac:dyDescent="0.4">
      <c r="B5" s="280">
        <f t="array" ref="B5:B64">TRANSPOSE(G2:BN2)</f>
        <v>1</v>
      </c>
      <c r="C5" s="284"/>
      <c r="D5" s="279">
        <f>SUM(D4:D4)</f>
        <v>0</v>
      </c>
      <c r="E5" s="277">
        <f t="array" ref="E5:E64">TRANSPOSE(Assumptions!D15:BK15)</f>
        <v>2</v>
      </c>
      <c r="F5" s="277">
        <f t="array" ref="F5:F64">TRANSPOSE(Assumptions!D14:BK14)</f>
        <v>2</v>
      </c>
      <c r="G5" s="277">
        <f>$F$5*G3</f>
        <v>40</v>
      </c>
      <c r="H5" s="277">
        <f>$F$5*H3</f>
        <v>44</v>
      </c>
      <c r="I5" s="277">
        <f t="shared" ref="I5:BN5" si="3">$F$5*I3</f>
        <v>50</v>
      </c>
      <c r="J5" s="277">
        <f t="shared" si="3"/>
        <v>56</v>
      </c>
      <c r="K5" s="277">
        <f t="shared" si="3"/>
        <v>62</v>
      </c>
      <c r="L5" s="277">
        <f t="shared" si="3"/>
        <v>70</v>
      </c>
      <c r="M5" s="277">
        <f t="shared" si="3"/>
        <v>78</v>
      </c>
      <c r="N5" s="277">
        <f t="shared" si="3"/>
        <v>86</v>
      </c>
      <c r="O5" s="277">
        <f t="shared" si="3"/>
        <v>96</v>
      </c>
      <c r="P5" s="277">
        <f t="shared" si="3"/>
        <v>106</v>
      </c>
      <c r="Q5" s="277">
        <f t="shared" si="3"/>
        <v>118</v>
      </c>
      <c r="R5" s="277">
        <f t="shared" si="3"/>
        <v>130</v>
      </c>
      <c r="S5" s="277">
        <f t="shared" si="3"/>
        <v>144</v>
      </c>
      <c r="T5" s="277">
        <f t="shared" si="3"/>
        <v>160</v>
      </c>
      <c r="U5" s="277">
        <f t="shared" si="3"/>
        <v>176</v>
      </c>
      <c r="V5" s="277">
        <f t="shared" si="3"/>
        <v>194</v>
      </c>
      <c r="W5" s="277">
        <f t="shared" si="3"/>
        <v>214</v>
      </c>
      <c r="X5" s="277">
        <f t="shared" si="3"/>
        <v>236</v>
      </c>
      <c r="Y5" s="277">
        <f t="shared" si="3"/>
        <v>260</v>
      </c>
      <c r="Z5" s="277">
        <f t="shared" si="3"/>
        <v>286</v>
      </c>
      <c r="AA5" s="277">
        <f t="shared" si="3"/>
        <v>316</v>
      </c>
      <c r="AB5" s="277">
        <f t="shared" si="3"/>
        <v>348</v>
      </c>
      <c r="AC5" s="277">
        <f t="shared" si="3"/>
        <v>384</v>
      </c>
      <c r="AD5" s="277">
        <f t="shared" si="3"/>
        <v>424</v>
      </c>
      <c r="AE5" s="277">
        <f t="shared" si="3"/>
        <v>468</v>
      </c>
      <c r="AF5" s="277">
        <f t="shared" si="3"/>
        <v>516</v>
      </c>
      <c r="AG5" s="277">
        <f t="shared" si="3"/>
        <v>568</v>
      </c>
      <c r="AH5" s="277">
        <f t="shared" si="3"/>
        <v>626</v>
      </c>
      <c r="AI5" s="277">
        <f t="shared" si="3"/>
        <v>690</v>
      </c>
      <c r="AJ5" s="277">
        <f t="shared" si="3"/>
        <v>760</v>
      </c>
      <c r="AK5" s="277">
        <f t="shared" si="3"/>
        <v>836</v>
      </c>
      <c r="AL5" s="277">
        <f t="shared" si="3"/>
        <v>920</v>
      </c>
      <c r="AM5" s="277">
        <f t="shared" si="3"/>
        <v>1012</v>
      </c>
      <c r="AN5" s="277">
        <f t="shared" si="3"/>
        <v>1114</v>
      </c>
      <c r="AO5" s="277">
        <f t="shared" si="3"/>
        <v>1226</v>
      </c>
      <c r="AP5" s="277">
        <f t="shared" si="3"/>
        <v>1350</v>
      </c>
      <c r="AQ5" s="277">
        <f t="shared" si="3"/>
        <v>1378</v>
      </c>
      <c r="AR5" s="277">
        <f t="shared" si="3"/>
        <v>1406</v>
      </c>
      <c r="AS5" s="277">
        <f t="shared" si="3"/>
        <v>1436</v>
      </c>
      <c r="AT5" s="277">
        <f t="shared" si="3"/>
        <v>1466</v>
      </c>
      <c r="AU5" s="277">
        <f t="shared" si="3"/>
        <v>1496</v>
      </c>
      <c r="AV5" s="277">
        <f t="shared" si="3"/>
        <v>1526</v>
      </c>
      <c r="AW5" s="277">
        <f t="shared" si="3"/>
        <v>1558</v>
      </c>
      <c r="AX5" s="277">
        <f t="shared" si="3"/>
        <v>1590</v>
      </c>
      <c r="AY5" s="277">
        <f t="shared" si="3"/>
        <v>1622</v>
      </c>
      <c r="AZ5" s="277">
        <f t="shared" si="3"/>
        <v>1656</v>
      </c>
      <c r="BA5" s="277">
        <f t="shared" si="3"/>
        <v>1690</v>
      </c>
      <c r="BB5" s="277">
        <f t="shared" si="3"/>
        <v>1724</v>
      </c>
      <c r="BC5" s="277">
        <f t="shared" si="3"/>
        <v>1760</v>
      </c>
      <c r="BD5" s="277">
        <f t="shared" si="3"/>
        <v>1796</v>
      </c>
      <c r="BE5" s="277">
        <f t="shared" si="3"/>
        <v>1832</v>
      </c>
      <c r="BF5" s="277">
        <f t="shared" si="3"/>
        <v>1870</v>
      </c>
      <c r="BG5" s="277">
        <f t="shared" si="3"/>
        <v>1908</v>
      </c>
      <c r="BH5" s="277">
        <f t="shared" si="3"/>
        <v>1948</v>
      </c>
      <c r="BI5" s="277">
        <f t="shared" si="3"/>
        <v>1988</v>
      </c>
      <c r="BJ5" s="277">
        <f t="shared" si="3"/>
        <v>2028</v>
      </c>
      <c r="BK5" s="277">
        <f t="shared" si="3"/>
        <v>2070</v>
      </c>
      <c r="BL5" s="277">
        <f t="shared" si="3"/>
        <v>2112</v>
      </c>
      <c r="BM5" s="277">
        <f t="shared" si="3"/>
        <v>2156</v>
      </c>
      <c r="BN5" s="277">
        <f t="shared" si="3"/>
        <v>2200</v>
      </c>
    </row>
    <row r="6" spans="1:66" ht="15" thickBot="1" x14ac:dyDescent="0.4">
      <c r="B6" s="280">
        <v>2</v>
      </c>
      <c r="C6" s="284"/>
      <c r="E6" s="277">
        <v>4</v>
      </c>
      <c r="F6" s="277">
        <v>2</v>
      </c>
      <c r="H6" s="277">
        <f>$F$6*G3</f>
        <v>40</v>
      </c>
      <c r="I6" s="277">
        <f t="shared" ref="I6:BN6" si="4">$F$6*H3</f>
        <v>44</v>
      </c>
      <c r="J6" s="277">
        <f t="shared" si="4"/>
        <v>50</v>
      </c>
      <c r="K6" s="277">
        <f t="shared" si="4"/>
        <v>56</v>
      </c>
      <c r="L6" s="277">
        <f t="shared" si="4"/>
        <v>62</v>
      </c>
      <c r="M6" s="277">
        <f t="shared" si="4"/>
        <v>70</v>
      </c>
      <c r="N6" s="277">
        <f t="shared" si="4"/>
        <v>78</v>
      </c>
      <c r="O6" s="277">
        <f t="shared" si="4"/>
        <v>86</v>
      </c>
      <c r="P6" s="277">
        <f t="shared" si="4"/>
        <v>96</v>
      </c>
      <c r="Q6" s="277">
        <f t="shared" si="4"/>
        <v>106</v>
      </c>
      <c r="R6" s="277">
        <f t="shared" si="4"/>
        <v>118</v>
      </c>
      <c r="S6" s="277">
        <f t="shared" si="4"/>
        <v>130</v>
      </c>
      <c r="T6" s="277">
        <f t="shared" si="4"/>
        <v>144</v>
      </c>
      <c r="U6" s="277">
        <f t="shared" si="4"/>
        <v>160</v>
      </c>
      <c r="V6" s="277">
        <f t="shared" si="4"/>
        <v>176</v>
      </c>
      <c r="W6" s="277">
        <f t="shared" si="4"/>
        <v>194</v>
      </c>
      <c r="X6" s="277">
        <f t="shared" si="4"/>
        <v>214</v>
      </c>
      <c r="Y6" s="277">
        <f t="shared" si="4"/>
        <v>236</v>
      </c>
      <c r="Z6" s="277">
        <f t="shared" si="4"/>
        <v>260</v>
      </c>
      <c r="AA6" s="277">
        <f t="shared" si="4"/>
        <v>286</v>
      </c>
      <c r="AB6" s="277">
        <f t="shared" si="4"/>
        <v>316</v>
      </c>
      <c r="AC6" s="277">
        <f t="shared" si="4"/>
        <v>348</v>
      </c>
      <c r="AD6" s="277">
        <f t="shared" si="4"/>
        <v>384</v>
      </c>
      <c r="AE6" s="277">
        <f t="shared" si="4"/>
        <v>424</v>
      </c>
      <c r="AF6" s="277">
        <f t="shared" si="4"/>
        <v>468</v>
      </c>
      <c r="AG6" s="277">
        <f t="shared" si="4"/>
        <v>516</v>
      </c>
      <c r="AH6" s="277">
        <f t="shared" si="4"/>
        <v>568</v>
      </c>
      <c r="AI6" s="277">
        <f t="shared" si="4"/>
        <v>626</v>
      </c>
      <c r="AJ6" s="277">
        <f t="shared" si="4"/>
        <v>690</v>
      </c>
      <c r="AK6" s="277">
        <f t="shared" si="4"/>
        <v>760</v>
      </c>
      <c r="AL6" s="277">
        <f t="shared" si="4"/>
        <v>836</v>
      </c>
      <c r="AM6" s="277">
        <f t="shared" si="4"/>
        <v>920</v>
      </c>
      <c r="AN6" s="277">
        <f t="shared" si="4"/>
        <v>1012</v>
      </c>
      <c r="AO6" s="277">
        <f t="shared" si="4"/>
        <v>1114</v>
      </c>
      <c r="AP6" s="277">
        <f t="shared" si="4"/>
        <v>1226</v>
      </c>
      <c r="AQ6" s="277">
        <f t="shared" si="4"/>
        <v>1350</v>
      </c>
      <c r="AR6" s="277">
        <f t="shared" si="4"/>
        <v>1378</v>
      </c>
      <c r="AS6" s="277">
        <f t="shared" si="4"/>
        <v>1406</v>
      </c>
      <c r="AT6" s="277">
        <f t="shared" si="4"/>
        <v>1436</v>
      </c>
      <c r="AU6" s="277">
        <f t="shared" si="4"/>
        <v>1466</v>
      </c>
      <c r="AV6" s="277">
        <f t="shared" si="4"/>
        <v>1496</v>
      </c>
      <c r="AW6" s="277">
        <f t="shared" si="4"/>
        <v>1526</v>
      </c>
      <c r="AX6" s="277">
        <f t="shared" si="4"/>
        <v>1558</v>
      </c>
      <c r="AY6" s="277">
        <f t="shared" si="4"/>
        <v>1590</v>
      </c>
      <c r="AZ6" s="277">
        <f t="shared" si="4"/>
        <v>1622</v>
      </c>
      <c r="BA6" s="277">
        <f t="shared" si="4"/>
        <v>1656</v>
      </c>
      <c r="BB6" s="277">
        <f t="shared" si="4"/>
        <v>1690</v>
      </c>
      <c r="BC6" s="277">
        <f t="shared" si="4"/>
        <v>1724</v>
      </c>
      <c r="BD6" s="277">
        <f t="shared" si="4"/>
        <v>1760</v>
      </c>
      <c r="BE6" s="277">
        <f t="shared" si="4"/>
        <v>1796</v>
      </c>
      <c r="BF6" s="277">
        <f t="shared" si="4"/>
        <v>1832</v>
      </c>
      <c r="BG6" s="277">
        <f t="shared" si="4"/>
        <v>1870</v>
      </c>
      <c r="BH6" s="277">
        <f t="shared" si="4"/>
        <v>1908</v>
      </c>
      <c r="BI6" s="277">
        <f t="shared" si="4"/>
        <v>1948</v>
      </c>
      <c r="BJ6" s="277">
        <f t="shared" si="4"/>
        <v>1988</v>
      </c>
      <c r="BK6" s="277">
        <f t="shared" si="4"/>
        <v>2028</v>
      </c>
      <c r="BL6" s="277">
        <f t="shared" si="4"/>
        <v>2070</v>
      </c>
      <c r="BM6" s="277">
        <f t="shared" si="4"/>
        <v>2112</v>
      </c>
      <c r="BN6" s="277">
        <f t="shared" si="4"/>
        <v>2156</v>
      </c>
    </row>
    <row r="7" spans="1:66" ht="15" thickBot="1" x14ac:dyDescent="0.4">
      <c r="B7" s="280">
        <v>3</v>
      </c>
      <c r="C7" s="284"/>
      <c r="E7" s="277">
        <v>6</v>
      </c>
      <c r="F7" s="277">
        <v>2</v>
      </c>
      <c r="H7" s="277"/>
      <c r="I7" s="277">
        <f>$F$7*G3</f>
        <v>40</v>
      </c>
      <c r="J7" s="277">
        <f t="shared" ref="J7:BN7" si="5">$F$7*H3</f>
        <v>44</v>
      </c>
      <c r="K7" s="277">
        <f t="shared" si="5"/>
        <v>50</v>
      </c>
      <c r="L7" s="277">
        <f t="shared" si="5"/>
        <v>56</v>
      </c>
      <c r="M7" s="277">
        <f t="shared" si="5"/>
        <v>62</v>
      </c>
      <c r="N7" s="277">
        <f t="shared" si="5"/>
        <v>70</v>
      </c>
      <c r="O7" s="277">
        <f t="shared" si="5"/>
        <v>78</v>
      </c>
      <c r="P7" s="277">
        <f t="shared" si="5"/>
        <v>86</v>
      </c>
      <c r="Q7" s="277">
        <f t="shared" si="5"/>
        <v>96</v>
      </c>
      <c r="R7" s="277">
        <f t="shared" si="5"/>
        <v>106</v>
      </c>
      <c r="S7" s="277">
        <f t="shared" si="5"/>
        <v>118</v>
      </c>
      <c r="T7" s="277">
        <f t="shared" si="5"/>
        <v>130</v>
      </c>
      <c r="U7" s="277">
        <f t="shared" si="5"/>
        <v>144</v>
      </c>
      <c r="V7" s="277">
        <f t="shared" si="5"/>
        <v>160</v>
      </c>
      <c r="W7" s="277">
        <f t="shared" si="5"/>
        <v>176</v>
      </c>
      <c r="X7" s="277">
        <f t="shared" si="5"/>
        <v>194</v>
      </c>
      <c r="Y7" s="277">
        <f t="shared" si="5"/>
        <v>214</v>
      </c>
      <c r="Z7" s="277">
        <f t="shared" si="5"/>
        <v>236</v>
      </c>
      <c r="AA7" s="277">
        <f t="shared" si="5"/>
        <v>260</v>
      </c>
      <c r="AB7" s="277">
        <f t="shared" si="5"/>
        <v>286</v>
      </c>
      <c r="AC7" s="277">
        <f t="shared" si="5"/>
        <v>316</v>
      </c>
      <c r="AD7" s="277">
        <f t="shared" si="5"/>
        <v>348</v>
      </c>
      <c r="AE7" s="277">
        <f t="shared" si="5"/>
        <v>384</v>
      </c>
      <c r="AF7" s="277">
        <f t="shared" si="5"/>
        <v>424</v>
      </c>
      <c r="AG7" s="277">
        <f t="shared" si="5"/>
        <v>468</v>
      </c>
      <c r="AH7" s="277">
        <f t="shared" si="5"/>
        <v>516</v>
      </c>
      <c r="AI7" s="277">
        <f t="shared" si="5"/>
        <v>568</v>
      </c>
      <c r="AJ7" s="277">
        <f t="shared" si="5"/>
        <v>626</v>
      </c>
      <c r="AK7" s="277">
        <f t="shared" si="5"/>
        <v>690</v>
      </c>
      <c r="AL7" s="277">
        <f t="shared" si="5"/>
        <v>760</v>
      </c>
      <c r="AM7" s="277">
        <f t="shared" si="5"/>
        <v>836</v>
      </c>
      <c r="AN7" s="277">
        <f t="shared" si="5"/>
        <v>920</v>
      </c>
      <c r="AO7" s="277">
        <f t="shared" si="5"/>
        <v>1012</v>
      </c>
      <c r="AP7" s="277">
        <f t="shared" si="5"/>
        <v>1114</v>
      </c>
      <c r="AQ7" s="277">
        <f t="shared" si="5"/>
        <v>1226</v>
      </c>
      <c r="AR7" s="277">
        <f t="shared" si="5"/>
        <v>1350</v>
      </c>
      <c r="AS7" s="277">
        <f t="shared" si="5"/>
        <v>1378</v>
      </c>
      <c r="AT7" s="277">
        <f t="shared" si="5"/>
        <v>1406</v>
      </c>
      <c r="AU7" s="277">
        <f t="shared" si="5"/>
        <v>1436</v>
      </c>
      <c r="AV7" s="277">
        <f t="shared" si="5"/>
        <v>1466</v>
      </c>
      <c r="AW7" s="277">
        <f t="shared" si="5"/>
        <v>1496</v>
      </c>
      <c r="AX7" s="277">
        <f t="shared" si="5"/>
        <v>1526</v>
      </c>
      <c r="AY7" s="277">
        <f t="shared" si="5"/>
        <v>1558</v>
      </c>
      <c r="AZ7" s="277">
        <f t="shared" si="5"/>
        <v>1590</v>
      </c>
      <c r="BA7" s="277">
        <f t="shared" si="5"/>
        <v>1622</v>
      </c>
      <c r="BB7" s="277">
        <f t="shared" si="5"/>
        <v>1656</v>
      </c>
      <c r="BC7" s="277">
        <f t="shared" si="5"/>
        <v>1690</v>
      </c>
      <c r="BD7" s="277">
        <f t="shared" si="5"/>
        <v>1724</v>
      </c>
      <c r="BE7" s="277">
        <f t="shared" si="5"/>
        <v>1760</v>
      </c>
      <c r="BF7" s="277">
        <f t="shared" si="5"/>
        <v>1796</v>
      </c>
      <c r="BG7" s="277">
        <f t="shared" si="5"/>
        <v>1832</v>
      </c>
      <c r="BH7" s="277">
        <f t="shared" si="5"/>
        <v>1870</v>
      </c>
      <c r="BI7" s="277">
        <f t="shared" si="5"/>
        <v>1908</v>
      </c>
      <c r="BJ7" s="277">
        <f t="shared" si="5"/>
        <v>1948</v>
      </c>
      <c r="BK7" s="277">
        <f t="shared" si="5"/>
        <v>1988</v>
      </c>
      <c r="BL7" s="277">
        <f t="shared" si="5"/>
        <v>2028</v>
      </c>
      <c r="BM7" s="277">
        <f t="shared" si="5"/>
        <v>2070</v>
      </c>
      <c r="BN7" s="277">
        <f t="shared" si="5"/>
        <v>2112</v>
      </c>
    </row>
    <row r="8" spans="1:66" ht="15" thickBot="1" x14ac:dyDescent="0.4">
      <c r="B8" s="280">
        <v>4</v>
      </c>
      <c r="C8" s="279"/>
      <c r="E8" s="277">
        <v>8</v>
      </c>
      <c r="F8" s="277">
        <v>2</v>
      </c>
      <c r="G8" s="277"/>
      <c r="H8" s="277"/>
      <c r="I8" s="277"/>
      <c r="J8" s="277">
        <f t="shared" ref="J8:BN8" si="6">$F$8*G3</f>
        <v>40</v>
      </c>
      <c r="K8" s="277">
        <f t="shared" si="6"/>
        <v>44</v>
      </c>
      <c r="L8" s="277">
        <f t="shared" si="6"/>
        <v>50</v>
      </c>
      <c r="M8" s="277">
        <f t="shared" si="6"/>
        <v>56</v>
      </c>
      <c r="N8" s="277">
        <f t="shared" si="6"/>
        <v>62</v>
      </c>
      <c r="O8" s="277">
        <f t="shared" si="6"/>
        <v>70</v>
      </c>
      <c r="P8" s="277">
        <f t="shared" si="6"/>
        <v>78</v>
      </c>
      <c r="Q8" s="277">
        <f t="shared" si="6"/>
        <v>86</v>
      </c>
      <c r="R8" s="277">
        <f t="shared" si="6"/>
        <v>96</v>
      </c>
      <c r="S8" s="277">
        <f t="shared" si="6"/>
        <v>106</v>
      </c>
      <c r="T8" s="277">
        <f t="shared" si="6"/>
        <v>118</v>
      </c>
      <c r="U8" s="277">
        <f t="shared" si="6"/>
        <v>130</v>
      </c>
      <c r="V8" s="277">
        <f t="shared" si="6"/>
        <v>144</v>
      </c>
      <c r="W8" s="277">
        <f t="shared" si="6"/>
        <v>160</v>
      </c>
      <c r="X8" s="277">
        <f t="shared" si="6"/>
        <v>176</v>
      </c>
      <c r="Y8" s="277">
        <f t="shared" si="6"/>
        <v>194</v>
      </c>
      <c r="Z8" s="277">
        <f t="shared" si="6"/>
        <v>214</v>
      </c>
      <c r="AA8" s="277">
        <f t="shared" si="6"/>
        <v>236</v>
      </c>
      <c r="AB8" s="277">
        <f t="shared" si="6"/>
        <v>260</v>
      </c>
      <c r="AC8" s="277">
        <f t="shared" si="6"/>
        <v>286</v>
      </c>
      <c r="AD8" s="277">
        <f t="shared" si="6"/>
        <v>316</v>
      </c>
      <c r="AE8" s="277">
        <f t="shared" si="6"/>
        <v>348</v>
      </c>
      <c r="AF8" s="277">
        <f t="shared" si="6"/>
        <v>384</v>
      </c>
      <c r="AG8" s="277">
        <f t="shared" si="6"/>
        <v>424</v>
      </c>
      <c r="AH8" s="277">
        <f t="shared" si="6"/>
        <v>468</v>
      </c>
      <c r="AI8" s="277">
        <f t="shared" si="6"/>
        <v>516</v>
      </c>
      <c r="AJ8" s="277">
        <f t="shared" si="6"/>
        <v>568</v>
      </c>
      <c r="AK8" s="277">
        <f t="shared" si="6"/>
        <v>626</v>
      </c>
      <c r="AL8" s="277">
        <f t="shared" si="6"/>
        <v>690</v>
      </c>
      <c r="AM8" s="277">
        <f t="shared" si="6"/>
        <v>760</v>
      </c>
      <c r="AN8" s="277">
        <f t="shared" si="6"/>
        <v>836</v>
      </c>
      <c r="AO8" s="277">
        <f t="shared" si="6"/>
        <v>920</v>
      </c>
      <c r="AP8" s="277">
        <f t="shared" si="6"/>
        <v>1012</v>
      </c>
      <c r="AQ8" s="277">
        <f t="shared" si="6"/>
        <v>1114</v>
      </c>
      <c r="AR8" s="277">
        <f t="shared" si="6"/>
        <v>1226</v>
      </c>
      <c r="AS8" s="277">
        <f t="shared" si="6"/>
        <v>1350</v>
      </c>
      <c r="AT8" s="277">
        <f t="shared" si="6"/>
        <v>1378</v>
      </c>
      <c r="AU8" s="277">
        <f t="shared" si="6"/>
        <v>1406</v>
      </c>
      <c r="AV8" s="277">
        <f t="shared" si="6"/>
        <v>1436</v>
      </c>
      <c r="AW8" s="277">
        <f t="shared" si="6"/>
        <v>1466</v>
      </c>
      <c r="AX8" s="277">
        <f t="shared" si="6"/>
        <v>1496</v>
      </c>
      <c r="AY8" s="277">
        <f t="shared" si="6"/>
        <v>1526</v>
      </c>
      <c r="AZ8" s="277">
        <f t="shared" si="6"/>
        <v>1558</v>
      </c>
      <c r="BA8" s="277">
        <f t="shared" si="6"/>
        <v>1590</v>
      </c>
      <c r="BB8" s="277">
        <f t="shared" si="6"/>
        <v>1622</v>
      </c>
      <c r="BC8" s="277">
        <f t="shared" si="6"/>
        <v>1656</v>
      </c>
      <c r="BD8" s="277">
        <f t="shared" si="6"/>
        <v>1690</v>
      </c>
      <c r="BE8" s="277">
        <f t="shared" si="6"/>
        <v>1724</v>
      </c>
      <c r="BF8" s="277">
        <f t="shared" si="6"/>
        <v>1760</v>
      </c>
      <c r="BG8" s="277">
        <f t="shared" si="6"/>
        <v>1796</v>
      </c>
      <c r="BH8" s="277">
        <f t="shared" si="6"/>
        <v>1832</v>
      </c>
      <c r="BI8" s="277">
        <f t="shared" si="6"/>
        <v>1870</v>
      </c>
      <c r="BJ8" s="277">
        <f t="shared" si="6"/>
        <v>1908</v>
      </c>
      <c r="BK8" s="277">
        <f t="shared" si="6"/>
        <v>1948</v>
      </c>
      <c r="BL8" s="277">
        <f t="shared" si="6"/>
        <v>1988</v>
      </c>
      <c r="BM8" s="277">
        <f t="shared" si="6"/>
        <v>2028</v>
      </c>
      <c r="BN8" s="277">
        <f t="shared" si="6"/>
        <v>2070</v>
      </c>
    </row>
    <row r="9" spans="1:66" ht="15" thickBot="1" x14ac:dyDescent="0.4">
      <c r="B9" s="280">
        <v>5</v>
      </c>
      <c r="C9" s="279"/>
      <c r="D9" s="279"/>
      <c r="E9" s="277">
        <v>10</v>
      </c>
      <c r="F9" s="277">
        <v>2</v>
      </c>
      <c r="G9" s="277"/>
      <c r="H9" s="277"/>
      <c r="I9" s="277"/>
      <c r="J9" s="277"/>
      <c r="K9" s="277">
        <f t="shared" ref="K9:BN9" si="7">$F$9*G3</f>
        <v>40</v>
      </c>
      <c r="L9" s="277">
        <f t="shared" si="7"/>
        <v>44</v>
      </c>
      <c r="M9" s="277">
        <f t="shared" si="7"/>
        <v>50</v>
      </c>
      <c r="N9" s="277">
        <f t="shared" si="7"/>
        <v>56</v>
      </c>
      <c r="O9" s="277">
        <f t="shared" si="7"/>
        <v>62</v>
      </c>
      <c r="P9" s="277">
        <f t="shared" si="7"/>
        <v>70</v>
      </c>
      <c r="Q9" s="277">
        <f t="shared" si="7"/>
        <v>78</v>
      </c>
      <c r="R9" s="277">
        <f t="shared" si="7"/>
        <v>86</v>
      </c>
      <c r="S9" s="277">
        <f t="shared" si="7"/>
        <v>96</v>
      </c>
      <c r="T9" s="277">
        <f t="shared" si="7"/>
        <v>106</v>
      </c>
      <c r="U9" s="277">
        <f t="shared" si="7"/>
        <v>118</v>
      </c>
      <c r="V9" s="277">
        <f t="shared" si="7"/>
        <v>130</v>
      </c>
      <c r="W9" s="277">
        <f t="shared" si="7"/>
        <v>144</v>
      </c>
      <c r="X9" s="277">
        <f t="shared" si="7"/>
        <v>160</v>
      </c>
      <c r="Y9" s="277">
        <f t="shared" si="7"/>
        <v>176</v>
      </c>
      <c r="Z9" s="277">
        <f t="shared" si="7"/>
        <v>194</v>
      </c>
      <c r="AA9" s="277">
        <f t="shared" si="7"/>
        <v>214</v>
      </c>
      <c r="AB9" s="277">
        <f t="shared" si="7"/>
        <v>236</v>
      </c>
      <c r="AC9" s="277">
        <f t="shared" si="7"/>
        <v>260</v>
      </c>
      <c r="AD9" s="277">
        <f t="shared" si="7"/>
        <v>286</v>
      </c>
      <c r="AE9" s="277">
        <f t="shared" si="7"/>
        <v>316</v>
      </c>
      <c r="AF9" s="277">
        <f t="shared" si="7"/>
        <v>348</v>
      </c>
      <c r="AG9" s="277">
        <f t="shared" si="7"/>
        <v>384</v>
      </c>
      <c r="AH9" s="277">
        <f t="shared" si="7"/>
        <v>424</v>
      </c>
      <c r="AI9" s="277">
        <f t="shared" si="7"/>
        <v>468</v>
      </c>
      <c r="AJ9" s="277">
        <f t="shared" si="7"/>
        <v>516</v>
      </c>
      <c r="AK9" s="277">
        <f t="shared" si="7"/>
        <v>568</v>
      </c>
      <c r="AL9" s="277">
        <f t="shared" si="7"/>
        <v>626</v>
      </c>
      <c r="AM9" s="277">
        <f t="shared" si="7"/>
        <v>690</v>
      </c>
      <c r="AN9" s="277">
        <f t="shared" si="7"/>
        <v>760</v>
      </c>
      <c r="AO9" s="277">
        <f t="shared" si="7"/>
        <v>836</v>
      </c>
      <c r="AP9" s="277">
        <f t="shared" si="7"/>
        <v>920</v>
      </c>
      <c r="AQ9" s="277">
        <f t="shared" si="7"/>
        <v>1012</v>
      </c>
      <c r="AR9" s="277">
        <f t="shared" si="7"/>
        <v>1114</v>
      </c>
      <c r="AS9" s="277">
        <f t="shared" si="7"/>
        <v>1226</v>
      </c>
      <c r="AT9" s="277">
        <f t="shared" si="7"/>
        <v>1350</v>
      </c>
      <c r="AU9" s="277">
        <f t="shared" si="7"/>
        <v>1378</v>
      </c>
      <c r="AV9" s="277">
        <f t="shared" si="7"/>
        <v>1406</v>
      </c>
      <c r="AW9" s="277">
        <f t="shared" si="7"/>
        <v>1436</v>
      </c>
      <c r="AX9" s="277">
        <f t="shared" si="7"/>
        <v>1466</v>
      </c>
      <c r="AY9" s="277">
        <f t="shared" si="7"/>
        <v>1496</v>
      </c>
      <c r="AZ9" s="277">
        <f t="shared" si="7"/>
        <v>1526</v>
      </c>
      <c r="BA9" s="277">
        <f t="shared" si="7"/>
        <v>1558</v>
      </c>
      <c r="BB9" s="277">
        <f t="shared" si="7"/>
        <v>1590</v>
      </c>
      <c r="BC9" s="277">
        <f t="shared" si="7"/>
        <v>1622</v>
      </c>
      <c r="BD9" s="277">
        <f t="shared" si="7"/>
        <v>1656</v>
      </c>
      <c r="BE9" s="277">
        <f t="shared" si="7"/>
        <v>1690</v>
      </c>
      <c r="BF9" s="277">
        <f t="shared" si="7"/>
        <v>1724</v>
      </c>
      <c r="BG9" s="277">
        <f t="shared" si="7"/>
        <v>1760</v>
      </c>
      <c r="BH9" s="277">
        <f t="shared" si="7"/>
        <v>1796</v>
      </c>
      <c r="BI9" s="277">
        <f t="shared" si="7"/>
        <v>1832</v>
      </c>
      <c r="BJ9" s="277">
        <f t="shared" si="7"/>
        <v>1870</v>
      </c>
      <c r="BK9" s="277">
        <f t="shared" si="7"/>
        <v>1908</v>
      </c>
      <c r="BL9" s="277">
        <f t="shared" si="7"/>
        <v>1948</v>
      </c>
      <c r="BM9" s="277">
        <f t="shared" si="7"/>
        <v>1988</v>
      </c>
      <c r="BN9" s="277">
        <f t="shared" si="7"/>
        <v>2028</v>
      </c>
    </row>
    <row r="10" spans="1:66" ht="15" thickBot="1" x14ac:dyDescent="0.4">
      <c r="B10" s="280">
        <v>6</v>
      </c>
      <c r="C10" s="286"/>
      <c r="D10" s="286"/>
      <c r="E10" s="277">
        <v>12</v>
      </c>
      <c r="F10" s="277">
        <v>2</v>
      </c>
      <c r="G10" s="277"/>
      <c r="H10" s="277"/>
      <c r="I10" s="277"/>
      <c r="J10" s="277"/>
      <c r="K10" s="277"/>
      <c r="L10" s="277">
        <f t="shared" ref="L10:BN10" si="8">$F$10*G3</f>
        <v>40</v>
      </c>
      <c r="M10" s="277">
        <f t="shared" si="8"/>
        <v>44</v>
      </c>
      <c r="N10" s="277">
        <f t="shared" si="8"/>
        <v>50</v>
      </c>
      <c r="O10" s="277">
        <f t="shared" si="8"/>
        <v>56</v>
      </c>
      <c r="P10" s="277">
        <f t="shared" si="8"/>
        <v>62</v>
      </c>
      <c r="Q10" s="277">
        <f t="shared" si="8"/>
        <v>70</v>
      </c>
      <c r="R10" s="277">
        <f t="shared" si="8"/>
        <v>78</v>
      </c>
      <c r="S10" s="277">
        <f t="shared" si="8"/>
        <v>86</v>
      </c>
      <c r="T10" s="277">
        <f t="shared" si="8"/>
        <v>96</v>
      </c>
      <c r="U10" s="277">
        <f t="shared" si="8"/>
        <v>106</v>
      </c>
      <c r="V10" s="277">
        <f t="shared" si="8"/>
        <v>118</v>
      </c>
      <c r="W10" s="277">
        <f t="shared" si="8"/>
        <v>130</v>
      </c>
      <c r="X10" s="277">
        <f t="shared" si="8"/>
        <v>144</v>
      </c>
      <c r="Y10" s="277">
        <f t="shared" si="8"/>
        <v>160</v>
      </c>
      <c r="Z10" s="277">
        <f t="shared" si="8"/>
        <v>176</v>
      </c>
      <c r="AA10" s="277">
        <f t="shared" si="8"/>
        <v>194</v>
      </c>
      <c r="AB10" s="277">
        <f t="shared" si="8"/>
        <v>214</v>
      </c>
      <c r="AC10" s="277">
        <f t="shared" si="8"/>
        <v>236</v>
      </c>
      <c r="AD10" s="277">
        <f t="shared" si="8"/>
        <v>260</v>
      </c>
      <c r="AE10" s="277">
        <f t="shared" si="8"/>
        <v>286</v>
      </c>
      <c r="AF10" s="277">
        <f t="shared" si="8"/>
        <v>316</v>
      </c>
      <c r="AG10" s="277">
        <f t="shared" si="8"/>
        <v>348</v>
      </c>
      <c r="AH10" s="277">
        <f t="shared" si="8"/>
        <v>384</v>
      </c>
      <c r="AI10" s="277">
        <f t="shared" si="8"/>
        <v>424</v>
      </c>
      <c r="AJ10" s="277">
        <f t="shared" si="8"/>
        <v>468</v>
      </c>
      <c r="AK10" s="277">
        <f t="shared" si="8"/>
        <v>516</v>
      </c>
      <c r="AL10" s="277">
        <f t="shared" si="8"/>
        <v>568</v>
      </c>
      <c r="AM10" s="277">
        <f t="shared" si="8"/>
        <v>626</v>
      </c>
      <c r="AN10" s="277">
        <f t="shared" si="8"/>
        <v>690</v>
      </c>
      <c r="AO10" s="277">
        <f t="shared" si="8"/>
        <v>760</v>
      </c>
      <c r="AP10" s="277">
        <f t="shared" si="8"/>
        <v>836</v>
      </c>
      <c r="AQ10" s="277">
        <f t="shared" si="8"/>
        <v>920</v>
      </c>
      <c r="AR10" s="277">
        <f t="shared" si="8"/>
        <v>1012</v>
      </c>
      <c r="AS10" s="277">
        <f t="shared" si="8"/>
        <v>1114</v>
      </c>
      <c r="AT10" s="277">
        <f t="shared" si="8"/>
        <v>1226</v>
      </c>
      <c r="AU10" s="277">
        <f t="shared" si="8"/>
        <v>1350</v>
      </c>
      <c r="AV10" s="277">
        <f t="shared" si="8"/>
        <v>1378</v>
      </c>
      <c r="AW10" s="277">
        <f t="shared" si="8"/>
        <v>1406</v>
      </c>
      <c r="AX10" s="277">
        <f t="shared" si="8"/>
        <v>1436</v>
      </c>
      <c r="AY10" s="277">
        <f t="shared" si="8"/>
        <v>1466</v>
      </c>
      <c r="AZ10" s="277">
        <f t="shared" si="8"/>
        <v>1496</v>
      </c>
      <c r="BA10" s="277">
        <f t="shared" si="8"/>
        <v>1526</v>
      </c>
      <c r="BB10" s="277">
        <f t="shared" si="8"/>
        <v>1558</v>
      </c>
      <c r="BC10" s="277">
        <f t="shared" si="8"/>
        <v>1590</v>
      </c>
      <c r="BD10" s="277">
        <f t="shared" si="8"/>
        <v>1622</v>
      </c>
      <c r="BE10" s="277">
        <f t="shared" si="8"/>
        <v>1656</v>
      </c>
      <c r="BF10" s="277">
        <f t="shared" si="8"/>
        <v>1690</v>
      </c>
      <c r="BG10" s="277">
        <f t="shared" si="8"/>
        <v>1724</v>
      </c>
      <c r="BH10" s="277">
        <f t="shared" si="8"/>
        <v>1760</v>
      </c>
      <c r="BI10" s="277">
        <f t="shared" si="8"/>
        <v>1796</v>
      </c>
      <c r="BJ10" s="277">
        <f t="shared" si="8"/>
        <v>1832</v>
      </c>
      <c r="BK10" s="277">
        <f t="shared" si="8"/>
        <v>1870</v>
      </c>
      <c r="BL10" s="277">
        <f t="shared" si="8"/>
        <v>1908</v>
      </c>
      <c r="BM10" s="277">
        <f t="shared" si="8"/>
        <v>1948</v>
      </c>
      <c r="BN10" s="277">
        <f t="shared" si="8"/>
        <v>1988</v>
      </c>
    </row>
    <row r="11" spans="1:66" ht="15" thickBot="1" x14ac:dyDescent="0.4">
      <c r="B11" s="280">
        <v>7</v>
      </c>
      <c r="C11" s="286"/>
      <c r="D11" s="286"/>
      <c r="E11" s="277">
        <v>14</v>
      </c>
      <c r="F11" s="277">
        <v>2</v>
      </c>
      <c r="G11" s="277"/>
      <c r="H11" s="277"/>
      <c r="I11" s="277"/>
      <c r="J11" s="277"/>
      <c r="K11" s="277"/>
      <c r="L11" s="277"/>
      <c r="M11" s="277">
        <f t="shared" ref="M11:BN11" si="9">$F$11*G3</f>
        <v>40</v>
      </c>
      <c r="N11" s="277">
        <f t="shared" si="9"/>
        <v>44</v>
      </c>
      <c r="O11" s="277">
        <f t="shared" si="9"/>
        <v>50</v>
      </c>
      <c r="P11" s="277">
        <f t="shared" si="9"/>
        <v>56</v>
      </c>
      <c r="Q11" s="277">
        <f t="shared" si="9"/>
        <v>62</v>
      </c>
      <c r="R11" s="277">
        <f t="shared" si="9"/>
        <v>70</v>
      </c>
      <c r="S11" s="277">
        <f t="shared" si="9"/>
        <v>78</v>
      </c>
      <c r="T11" s="277">
        <f t="shared" si="9"/>
        <v>86</v>
      </c>
      <c r="U11" s="277">
        <f t="shared" si="9"/>
        <v>96</v>
      </c>
      <c r="V11" s="277">
        <f t="shared" si="9"/>
        <v>106</v>
      </c>
      <c r="W11" s="277">
        <f t="shared" si="9"/>
        <v>118</v>
      </c>
      <c r="X11" s="277">
        <f t="shared" si="9"/>
        <v>130</v>
      </c>
      <c r="Y11" s="277">
        <f t="shared" si="9"/>
        <v>144</v>
      </c>
      <c r="Z11" s="277">
        <f t="shared" si="9"/>
        <v>160</v>
      </c>
      <c r="AA11" s="277">
        <f t="shared" si="9"/>
        <v>176</v>
      </c>
      <c r="AB11" s="277">
        <f t="shared" si="9"/>
        <v>194</v>
      </c>
      <c r="AC11" s="277">
        <f t="shared" si="9"/>
        <v>214</v>
      </c>
      <c r="AD11" s="277">
        <f t="shared" si="9"/>
        <v>236</v>
      </c>
      <c r="AE11" s="277">
        <f t="shared" si="9"/>
        <v>260</v>
      </c>
      <c r="AF11" s="277">
        <f t="shared" si="9"/>
        <v>286</v>
      </c>
      <c r="AG11" s="277">
        <f t="shared" si="9"/>
        <v>316</v>
      </c>
      <c r="AH11" s="277">
        <f t="shared" si="9"/>
        <v>348</v>
      </c>
      <c r="AI11" s="277">
        <f t="shared" si="9"/>
        <v>384</v>
      </c>
      <c r="AJ11" s="277">
        <f t="shared" si="9"/>
        <v>424</v>
      </c>
      <c r="AK11" s="277">
        <f t="shared" si="9"/>
        <v>468</v>
      </c>
      <c r="AL11" s="277">
        <f t="shared" si="9"/>
        <v>516</v>
      </c>
      <c r="AM11" s="277">
        <f t="shared" si="9"/>
        <v>568</v>
      </c>
      <c r="AN11" s="277">
        <f t="shared" si="9"/>
        <v>626</v>
      </c>
      <c r="AO11" s="277">
        <f t="shared" si="9"/>
        <v>690</v>
      </c>
      <c r="AP11" s="277">
        <f t="shared" si="9"/>
        <v>760</v>
      </c>
      <c r="AQ11" s="277">
        <f t="shared" si="9"/>
        <v>836</v>
      </c>
      <c r="AR11" s="277">
        <f t="shared" si="9"/>
        <v>920</v>
      </c>
      <c r="AS11" s="277">
        <f t="shared" si="9"/>
        <v>1012</v>
      </c>
      <c r="AT11" s="277">
        <f t="shared" si="9"/>
        <v>1114</v>
      </c>
      <c r="AU11" s="277">
        <f t="shared" si="9"/>
        <v>1226</v>
      </c>
      <c r="AV11" s="277">
        <f t="shared" si="9"/>
        <v>1350</v>
      </c>
      <c r="AW11" s="277">
        <f t="shared" si="9"/>
        <v>1378</v>
      </c>
      <c r="AX11" s="277">
        <f t="shared" si="9"/>
        <v>1406</v>
      </c>
      <c r="AY11" s="277">
        <f t="shared" si="9"/>
        <v>1436</v>
      </c>
      <c r="AZ11" s="277">
        <f t="shared" si="9"/>
        <v>1466</v>
      </c>
      <c r="BA11" s="277">
        <f t="shared" si="9"/>
        <v>1496</v>
      </c>
      <c r="BB11" s="277">
        <f t="shared" si="9"/>
        <v>1526</v>
      </c>
      <c r="BC11" s="277">
        <f t="shared" si="9"/>
        <v>1558</v>
      </c>
      <c r="BD11" s="277">
        <f t="shared" si="9"/>
        <v>1590</v>
      </c>
      <c r="BE11" s="277">
        <f t="shared" si="9"/>
        <v>1622</v>
      </c>
      <c r="BF11" s="277">
        <f t="shared" si="9"/>
        <v>1656</v>
      </c>
      <c r="BG11" s="277">
        <f t="shared" si="9"/>
        <v>1690</v>
      </c>
      <c r="BH11" s="277">
        <f t="shared" si="9"/>
        <v>1724</v>
      </c>
      <c r="BI11" s="277">
        <f t="shared" si="9"/>
        <v>1760</v>
      </c>
      <c r="BJ11" s="277">
        <f t="shared" si="9"/>
        <v>1796</v>
      </c>
      <c r="BK11" s="277">
        <f t="shared" si="9"/>
        <v>1832</v>
      </c>
      <c r="BL11" s="277">
        <f t="shared" si="9"/>
        <v>1870</v>
      </c>
      <c r="BM11" s="277">
        <f t="shared" si="9"/>
        <v>1908</v>
      </c>
      <c r="BN11" s="277">
        <f t="shared" si="9"/>
        <v>1948</v>
      </c>
    </row>
    <row r="12" spans="1:66" ht="15" thickBot="1" x14ac:dyDescent="0.4">
      <c r="B12" s="280">
        <v>8</v>
      </c>
      <c r="C12" s="286"/>
      <c r="D12" s="286"/>
      <c r="E12" s="277">
        <v>16</v>
      </c>
      <c r="F12" s="277">
        <v>2</v>
      </c>
      <c r="G12" s="277"/>
      <c r="H12" s="277"/>
      <c r="I12" s="277"/>
      <c r="J12" s="277"/>
      <c r="K12" s="277"/>
      <c r="L12" s="277"/>
      <c r="M12" s="277"/>
      <c r="N12" s="277">
        <f t="shared" ref="N12:BN12" si="10">$F$12*G3</f>
        <v>40</v>
      </c>
      <c r="O12" s="277">
        <f t="shared" si="10"/>
        <v>44</v>
      </c>
      <c r="P12" s="277">
        <f t="shared" si="10"/>
        <v>50</v>
      </c>
      <c r="Q12" s="277">
        <f t="shared" si="10"/>
        <v>56</v>
      </c>
      <c r="R12" s="277">
        <f t="shared" si="10"/>
        <v>62</v>
      </c>
      <c r="S12" s="277">
        <f t="shared" si="10"/>
        <v>70</v>
      </c>
      <c r="T12" s="277">
        <f t="shared" si="10"/>
        <v>78</v>
      </c>
      <c r="U12" s="277">
        <f t="shared" si="10"/>
        <v>86</v>
      </c>
      <c r="V12" s="277">
        <f t="shared" si="10"/>
        <v>96</v>
      </c>
      <c r="W12" s="277">
        <f t="shared" si="10"/>
        <v>106</v>
      </c>
      <c r="X12" s="277">
        <f t="shared" si="10"/>
        <v>118</v>
      </c>
      <c r="Y12" s="277">
        <f t="shared" si="10"/>
        <v>130</v>
      </c>
      <c r="Z12" s="277">
        <f t="shared" si="10"/>
        <v>144</v>
      </c>
      <c r="AA12" s="277">
        <f t="shared" si="10"/>
        <v>160</v>
      </c>
      <c r="AB12" s="277">
        <f t="shared" si="10"/>
        <v>176</v>
      </c>
      <c r="AC12" s="277">
        <f t="shared" si="10"/>
        <v>194</v>
      </c>
      <c r="AD12" s="277">
        <f t="shared" si="10"/>
        <v>214</v>
      </c>
      <c r="AE12" s="277">
        <f t="shared" si="10"/>
        <v>236</v>
      </c>
      <c r="AF12" s="277">
        <f t="shared" si="10"/>
        <v>260</v>
      </c>
      <c r="AG12" s="277">
        <f t="shared" si="10"/>
        <v>286</v>
      </c>
      <c r="AH12" s="277">
        <f t="shared" si="10"/>
        <v>316</v>
      </c>
      <c r="AI12" s="277">
        <f t="shared" si="10"/>
        <v>348</v>
      </c>
      <c r="AJ12" s="277">
        <f t="shared" si="10"/>
        <v>384</v>
      </c>
      <c r="AK12" s="277">
        <f t="shared" si="10"/>
        <v>424</v>
      </c>
      <c r="AL12" s="277">
        <f t="shared" si="10"/>
        <v>468</v>
      </c>
      <c r="AM12" s="277">
        <f t="shared" si="10"/>
        <v>516</v>
      </c>
      <c r="AN12" s="277">
        <f t="shared" si="10"/>
        <v>568</v>
      </c>
      <c r="AO12" s="277">
        <f t="shared" si="10"/>
        <v>626</v>
      </c>
      <c r="AP12" s="277">
        <f t="shared" si="10"/>
        <v>690</v>
      </c>
      <c r="AQ12" s="277">
        <f t="shared" si="10"/>
        <v>760</v>
      </c>
      <c r="AR12" s="277">
        <f t="shared" si="10"/>
        <v>836</v>
      </c>
      <c r="AS12" s="277">
        <f t="shared" si="10"/>
        <v>920</v>
      </c>
      <c r="AT12" s="277">
        <f t="shared" si="10"/>
        <v>1012</v>
      </c>
      <c r="AU12" s="277">
        <f t="shared" si="10"/>
        <v>1114</v>
      </c>
      <c r="AV12" s="277">
        <f t="shared" si="10"/>
        <v>1226</v>
      </c>
      <c r="AW12" s="277">
        <f t="shared" si="10"/>
        <v>1350</v>
      </c>
      <c r="AX12" s="277">
        <f t="shared" si="10"/>
        <v>1378</v>
      </c>
      <c r="AY12" s="277">
        <f t="shared" si="10"/>
        <v>1406</v>
      </c>
      <c r="AZ12" s="277">
        <f t="shared" si="10"/>
        <v>1436</v>
      </c>
      <c r="BA12" s="277">
        <f t="shared" si="10"/>
        <v>1466</v>
      </c>
      <c r="BB12" s="277">
        <f t="shared" si="10"/>
        <v>1496</v>
      </c>
      <c r="BC12" s="277">
        <f t="shared" si="10"/>
        <v>1526</v>
      </c>
      <c r="BD12" s="277">
        <f t="shared" si="10"/>
        <v>1558</v>
      </c>
      <c r="BE12" s="277">
        <f t="shared" si="10"/>
        <v>1590</v>
      </c>
      <c r="BF12" s="277">
        <f t="shared" si="10"/>
        <v>1622</v>
      </c>
      <c r="BG12" s="277">
        <f t="shared" si="10"/>
        <v>1656</v>
      </c>
      <c r="BH12" s="277">
        <f t="shared" si="10"/>
        <v>1690</v>
      </c>
      <c r="BI12" s="277">
        <f t="shared" si="10"/>
        <v>1724</v>
      </c>
      <c r="BJ12" s="277">
        <f t="shared" si="10"/>
        <v>1760</v>
      </c>
      <c r="BK12" s="277">
        <f t="shared" si="10"/>
        <v>1796</v>
      </c>
      <c r="BL12" s="277">
        <f t="shared" si="10"/>
        <v>1832</v>
      </c>
      <c r="BM12" s="277">
        <f t="shared" si="10"/>
        <v>1870</v>
      </c>
      <c r="BN12" s="277">
        <f t="shared" si="10"/>
        <v>1908</v>
      </c>
    </row>
    <row r="13" spans="1:66" ht="15" thickBot="1" x14ac:dyDescent="0.4">
      <c r="B13" s="280">
        <v>9</v>
      </c>
      <c r="C13" s="286"/>
      <c r="D13" s="286"/>
      <c r="E13" s="285">
        <v>18</v>
      </c>
      <c r="F13" s="285">
        <v>2</v>
      </c>
      <c r="G13" s="277"/>
      <c r="H13" s="277"/>
      <c r="I13" s="277"/>
      <c r="J13" s="277"/>
      <c r="K13" s="277"/>
      <c r="L13" s="277"/>
      <c r="M13" s="277"/>
      <c r="N13" s="277"/>
      <c r="O13" s="277">
        <f t="shared" ref="O13:BN13" si="11">$F$13*G3</f>
        <v>40</v>
      </c>
      <c r="P13" s="277">
        <f t="shared" si="11"/>
        <v>44</v>
      </c>
      <c r="Q13" s="277">
        <f t="shared" si="11"/>
        <v>50</v>
      </c>
      <c r="R13" s="277">
        <f t="shared" si="11"/>
        <v>56</v>
      </c>
      <c r="S13" s="277">
        <f t="shared" si="11"/>
        <v>62</v>
      </c>
      <c r="T13" s="277">
        <f t="shared" si="11"/>
        <v>70</v>
      </c>
      <c r="U13" s="277">
        <f t="shared" si="11"/>
        <v>78</v>
      </c>
      <c r="V13" s="277">
        <f t="shared" si="11"/>
        <v>86</v>
      </c>
      <c r="W13" s="277">
        <f t="shared" si="11"/>
        <v>96</v>
      </c>
      <c r="X13" s="277">
        <f t="shared" si="11"/>
        <v>106</v>
      </c>
      <c r="Y13" s="277">
        <f t="shared" si="11"/>
        <v>118</v>
      </c>
      <c r="Z13" s="277">
        <f t="shared" si="11"/>
        <v>130</v>
      </c>
      <c r="AA13" s="277">
        <f t="shared" si="11"/>
        <v>144</v>
      </c>
      <c r="AB13" s="277">
        <f t="shared" si="11"/>
        <v>160</v>
      </c>
      <c r="AC13" s="277">
        <f t="shared" si="11"/>
        <v>176</v>
      </c>
      <c r="AD13" s="277">
        <f t="shared" si="11"/>
        <v>194</v>
      </c>
      <c r="AE13" s="277">
        <f t="shared" si="11"/>
        <v>214</v>
      </c>
      <c r="AF13" s="277">
        <f t="shared" si="11"/>
        <v>236</v>
      </c>
      <c r="AG13" s="277">
        <f t="shared" si="11"/>
        <v>260</v>
      </c>
      <c r="AH13" s="277">
        <f t="shared" si="11"/>
        <v>286</v>
      </c>
      <c r="AI13" s="277">
        <f t="shared" si="11"/>
        <v>316</v>
      </c>
      <c r="AJ13" s="277">
        <f t="shared" si="11"/>
        <v>348</v>
      </c>
      <c r="AK13" s="277">
        <f t="shared" si="11"/>
        <v>384</v>
      </c>
      <c r="AL13" s="277">
        <f t="shared" si="11"/>
        <v>424</v>
      </c>
      <c r="AM13" s="277">
        <f t="shared" si="11"/>
        <v>468</v>
      </c>
      <c r="AN13" s="277">
        <f t="shared" si="11"/>
        <v>516</v>
      </c>
      <c r="AO13" s="277">
        <f t="shared" si="11"/>
        <v>568</v>
      </c>
      <c r="AP13" s="277">
        <f t="shared" si="11"/>
        <v>626</v>
      </c>
      <c r="AQ13" s="277">
        <f t="shared" si="11"/>
        <v>690</v>
      </c>
      <c r="AR13" s="277">
        <f t="shared" si="11"/>
        <v>760</v>
      </c>
      <c r="AS13" s="277">
        <f t="shared" si="11"/>
        <v>836</v>
      </c>
      <c r="AT13" s="277">
        <f t="shared" si="11"/>
        <v>920</v>
      </c>
      <c r="AU13" s="277">
        <f t="shared" si="11"/>
        <v>1012</v>
      </c>
      <c r="AV13" s="277">
        <f t="shared" si="11"/>
        <v>1114</v>
      </c>
      <c r="AW13" s="277">
        <f t="shared" si="11"/>
        <v>1226</v>
      </c>
      <c r="AX13" s="277">
        <f t="shared" si="11"/>
        <v>1350</v>
      </c>
      <c r="AY13" s="277">
        <f t="shared" si="11"/>
        <v>1378</v>
      </c>
      <c r="AZ13" s="277">
        <f t="shared" si="11"/>
        <v>1406</v>
      </c>
      <c r="BA13" s="277">
        <f t="shared" si="11"/>
        <v>1436</v>
      </c>
      <c r="BB13" s="277">
        <f t="shared" si="11"/>
        <v>1466</v>
      </c>
      <c r="BC13" s="277">
        <f t="shared" si="11"/>
        <v>1496</v>
      </c>
      <c r="BD13" s="277">
        <f t="shared" si="11"/>
        <v>1526</v>
      </c>
      <c r="BE13" s="277">
        <f t="shared" si="11"/>
        <v>1558</v>
      </c>
      <c r="BF13" s="277">
        <f t="shared" si="11"/>
        <v>1590</v>
      </c>
      <c r="BG13" s="277">
        <f t="shared" si="11"/>
        <v>1622</v>
      </c>
      <c r="BH13" s="277">
        <f t="shared" si="11"/>
        <v>1656</v>
      </c>
      <c r="BI13" s="277">
        <f t="shared" si="11"/>
        <v>1690</v>
      </c>
      <c r="BJ13" s="277">
        <f t="shared" si="11"/>
        <v>1724</v>
      </c>
      <c r="BK13" s="277">
        <f t="shared" si="11"/>
        <v>1760</v>
      </c>
      <c r="BL13" s="277">
        <f t="shared" si="11"/>
        <v>1796</v>
      </c>
      <c r="BM13" s="277">
        <f t="shared" si="11"/>
        <v>1832</v>
      </c>
      <c r="BN13" s="277">
        <f t="shared" si="11"/>
        <v>1870</v>
      </c>
    </row>
    <row r="14" spans="1:66" ht="15" thickBot="1" x14ac:dyDescent="0.4">
      <c r="B14" s="280">
        <v>10</v>
      </c>
      <c r="C14" s="286"/>
      <c r="D14" s="286"/>
      <c r="E14" s="277">
        <v>20</v>
      </c>
      <c r="F14" s="277">
        <v>2</v>
      </c>
      <c r="G14" s="277"/>
      <c r="H14" s="277"/>
      <c r="I14" s="277"/>
      <c r="J14" s="277"/>
      <c r="K14" s="277"/>
      <c r="L14" s="277"/>
      <c r="M14" s="277"/>
      <c r="N14" s="277"/>
      <c r="O14" s="277"/>
      <c r="P14" s="277">
        <f>$F$14*G3</f>
        <v>40</v>
      </c>
      <c r="Q14" s="277">
        <f t="shared" ref="Q14:BN14" si="12">$F$14*H3</f>
        <v>44</v>
      </c>
      <c r="R14" s="277">
        <f t="shared" si="12"/>
        <v>50</v>
      </c>
      <c r="S14" s="277">
        <f t="shared" si="12"/>
        <v>56</v>
      </c>
      <c r="T14" s="277">
        <f t="shared" si="12"/>
        <v>62</v>
      </c>
      <c r="U14" s="277">
        <f t="shared" si="12"/>
        <v>70</v>
      </c>
      <c r="V14" s="277">
        <f t="shared" si="12"/>
        <v>78</v>
      </c>
      <c r="W14" s="277">
        <f t="shared" si="12"/>
        <v>86</v>
      </c>
      <c r="X14" s="277">
        <f t="shared" si="12"/>
        <v>96</v>
      </c>
      <c r="Y14" s="277">
        <f t="shared" si="12"/>
        <v>106</v>
      </c>
      <c r="Z14" s="277">
        <f t="shared" si="12"/>
        <v>118</v>
      </c>
      <c r="AA14" s="277">
        <f t="shared" si="12"/>
        <v>130</v>
      </c>
      <c r="AB14" s="277">
        <f t="shared" si="12"/>
        <v>144</v>
      </c>
      <c r="AC14" s="277">
        <f t="shared" si="12"/>
        <v>160</v>
      </c>
      <c r="AD14" s="277">
        <f t="shared" si="12"/>
        <v>176</v>
      </c>
      <c r="AE14" s="277">
        <f t="shared" si="12"/>
        <v>194</v>
      </c>
      <c r="AF14" s="277">
        <f t="shared" si="12"/>
        <v>214</v>
      </c>
      <c r="AG14" s="277">
        <f t="shared" si="12"/>
        <v>236</v>
      </c>
      <c r="AH14" s="277">
        <f t="shared" si="12"/>
        <v>260</v>
      </c>
      <c r="AI14" s="277">
        <f t="shared" si="12"/>
        <v>286</v>
      </c>
      <c r="AJ14" s="277">
        <f t="shared" si="12"/>
        <v>316</v>
      </c>
      <c r="AK14" s="277">
        <f t="shared" si="12"/>
        <v>348</v>
      </c>
      <c r="AL14" s="277">
        <f t="shared" si="12"/>
        <v>384</v>
      </c>
      <c r="AM14" s="277">
        <f t="shared" si="12"/>
        <v>424</v>
      </c>
      <c r="AN14" s="277">
        <f t="shared" si="12"/>
        <v>468</v>
      </c>
      <c r="AO14" s="277">
        <f t="shared" si="12"/>
        <v>516</v>
      </c>
      <c r="AP14" s="277">
        <f t="shared" si="12"/>
        <v>568</v>
      </c>
      <c r="AQ14" s="277">
        <f t="shared" si="12"/>
        <v>626</v>
      </c>
      <c r="AR14" s="277">
        <f t="shared" si="12"/>
        <v>690</v>
      </c>
      <c r="AS14" s="277">
        <f t="shared" si="12"/>
        <v>760</v>
      </c>
      <c r="AT14" s="277">
        <f t="shared" si="12"/>
        <v>836</v>
      </c>
      <c r="AU14" s="277">
        <f t="shared" si="12"/>
        <v>920</v>
      </c>
      <c r="AV14" s="277">
        <f t="shared" si="12"/>
        <v>1012</v>
      </c>
      <c r="AW14" s="277">
        <f t="shared" si="12"/>
        <v>1114</v>
      </c>
      <c r="AX14" s="277">
        <f t="shared" si="12"/>
        <v>1226</v>
      </c>
      <c r="AY14" s="277">
        <f t="shared" si="12"/>
        <v>1350</v>
      </c>
      <c r="AZ14" s="277">
        <f t="shared" si="12"/>
        <v>1378</v>
      </c>
      <c r="BA14" s="277">
        <f t="shared" si="12"/>
        <v>1406</v>
      </c>
      <c r="BB14" s="277">
        <f t="shared" si="12"/>
        <v>1436</v>
      </c>
      <c r="BC14" s="277">
        <f t="shared" si="12"/>
        <v>1466</v>
      </c>
      <c r="BD14" s="277">
        <f t="shared" si="12"/>
        <v>1496</v>
      </c>
      <c r="BE14" s="277">
        <f t="shared" si="12"/>
        <v>1526</v>
      </c>
      <c r="BF14" s="277">
        <f t="shared" si="12"/>
        <v>1558</v>
      </c>
      <c r="BG14" s="277">
        <f t="shared" si="12"/>
        <v>1590</v>
      </c>
      <c r="BH14" s="277">
        <f t="shared" si="12"/>
        <v>1622</v>
      </c>
      <c r="BI14" s="277">
        <f t="shared" si="12"/>
        <v>1656</v>
      </c>
      <c r="BJ14" s="277">
        <f t="shared" si="12"/>
        <v>1690</v>
      </c>
      <c r="BK14" s="277">
        <f t="shared" si="12"/>
        <v>1724</v>
      </c>
      <c r="BL14" s="277">
        <f t="shared" si="12"/>
        <v>1760</v>
      </c>
      <c r="BM14" s="277">
        <f t="shared" si="12"/>
        <v>1796</v>
      </c>
      <c r="BN14" s="277">
        <f t="shared" si="12"/>
        <v>1832</v>
      </c>
    </row>
    <row r="15" spans="1:66" ht="15" thickBot="1" x14ac:dyDescent="0.4">
      <c r="B15" s="280">
        <v>11</v>
      </c>
      <c r="C15" s="286"/>
      <c r="D15" s="286"/>
      <c r="E15" s="277">
        <v>22</v>
      </c>
      <c r="F15" s="277">
        <v>2</v>
      </c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>
        <f t="shared" ref="Q15:BN15" si="13">$F$15*G3</f>
        <v>40</v>
      </c>
      <c r="R15" s="277">
        <f t="shared" si="13"/>
        <v>44</v>
      </c>
      <c r="S15" s="277">
        <f t="shared" si="13"/>
        <v>50</v>
      </c>
      <c r="T15" s="277">
        <f t="shared" si="13"/>
        <v>56</v>
      </c>
      <c r="U15" s="277">
        <f t="shared" si="13"/>
        <v>62</v>
      </c>
      <c r="V15" s="277">
        <f t="shared" si="13"/>
        <v>70</v>
      </c>
      <c r="W15" s="277">
        <f t="shared" si="13"/>
        <v>78</v>
      </c>
      <c r="X15" s="277">
        <f t="shared" si="13"/>
        <v>86</v>
      </c>
      <c r="Y15" s="277">
        <f t="shared" si="13"/>
        <v>96</v>
      </c>
      <c r="Z15" s="277">
        <f t="shared" si="13"/>
        <v>106</v>
      </c>
      <c r="AA15" s="277">
        <f t="shared" si="13"/>
        <v>118</v>
      </c>
      <c r="AB15" s="277">
        <f t="shared" si="13"/>
        <v>130</v>
      </c>
      <c r="AC15" s="277">
        <f t="shared" si="13"/>
        <v>144</v>
      </c>
      <c r="AD15" s="277">
        <f t="shared" si="13"/>
        <v>160</v>
      </c>
      <c r="AE15" s="277">
        <f t="shared" si="13"/>
        <v>176</v>
      </c>
      <c r="AF15" s="277">
        <f t="shared" si="13"/>
        <v>194</v>
      </c>
      <c r="AG15" s="277">
        <f t="shared" si="13"/>
        <v>214</v>
      </c>
      <c r="AH15" s="277">
        <f t="shared" si="13"/>
        <v>236</v>
      </c>
      <c r="AI15" s="277">
        <f t="shared" si="13"/>
        <v>260</v>
      </c>
      <c r="AJ15" s="277">
        <f t="shared" si="13"/>
        <v>286</v>
      </c>
      <c r="AK15" s="277">
        <f t="shared" si="13"/>
        <v>316</v>
      </c>
      <c r="AL15" s="277">
        <f t="shared" si="13"/>
        <v>348</v>
      </c>
      <c r="AM15" s="277">
        <f t="shared" si="13"/>
        <v>384</v>
      </c>
      <c r="AN15" s="277">
        <f t="shared" si="13"/>
        <v>424</v>
      </c>
      <c r="AO15" s="277">
        <f t="shared" si="13"/>
        <v>468</v>
      </c>
      <c r="AP15" s="277">
        <f t="shared" si="13"/>
        <v>516</v>
      </c>
      <c r="AQ15" s="277">
        <f t="shared" si="13"/>
        <v>568</v>
      </c>
      <c r="AR15" s="277">
        <f t="shared" si="13"/>
        <v>626</v>
      </c>
      <c r="AS15" s="277">
        <f t="shared" si="13"/>
        <v>690</v>
      </c>
      <c r="AT15" s="277">
        <f t="shared" si="13"/>
        <v>760</v>
      </c>
      <c r="AU15" s="277">
        <f t="shared" si="13"/>
        <v>836</v>
      </c>
      <c r="AV15" s="277">
        <f t="shared" si="13"/>
        <v>920</v>
      </c>
      <c r="AW15" s="277">
        <f t="shared" si="13"/>
        <v>1012</v>
      </c>
      <c r="AX15" s="277">
        <f t="shared" si="13"/>
        <v>1114</v>
      </c>
      <c r="AY15" s="277">
        <f t="shared" si="13"/>
        <v>1226</v>
      </c>
      <c r="AZ15" s="277">
        <f t="shared" si="13"/>
        <v>1350</v>
      </c>
      <c r="BA15" s="277">
        <f t="shared" si="13"/>
        <v>1378</v>
      </c>
      <c r="BB15" s="277">
        <f t="shared" si="13"/>
        <v>1406</v>
      </c>
      <c r="BC15" s="277">
        <f t="shared" si="13"/>
        <v>1436</v>
      </c>
      <c r="BD15" s="277">
        <f t="shared" si="13"/>
        <v>1466</v>
      </c>
      <c r="BE15" s="277">
        <f t="shared" si="13"/>
        <v>1496</v>
      </c>
      <c r="BF15" s="277">
        <f t="shared" si="13"/>
        <v>1526</v>
      </c>
      <c r="BG15" s="277">
        <f t="shared" si="13"/>
        <v>1558</v>
      </c>
      <c r="BH15" s="277">
        <f t="shared" si="13"/>
        <v>1590</v>
      </c>
      <c r="BI15" s="277">
        <f t="shared" si="13"/>
        <v>1622</v>
      </c>
      <c r="BJ15" s="277">
        <f t="shared" si="13"/>
        <v>1656</v>
      </c>
      <c r="BK15" s="277">
        <f t="shared" si="13"/>
        <v>1690</v>
      </c>
      <c r="BL15" s="277">
        <f t="shared" si="13"/>
        <v>1724</v>
      </c>
      <c r="BM15" s="277">
        <f t="shared" si="13"/>
        <v>1760</v>
      </c>
      <c r="BN15" s="277">
        <f t="shared" si="13"/>
        <v>1796</v>
      </c>
    </row>
    <row r="16" spans="1:66" ht="15" thickBot="1" x14ac:dyDescent="0.4">
      <c r="B16" s="280">
        <v>12</v>
      </c>
      <c r="C16" s="286"/>
      <c r="D16" s="286"/>
      <c r="E16" s="277">
        <v>24</v>
      </c>
      <c r="F16" s="277">
        <v>2</v>
      </c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>
        <f t="shared" ref="R16:BN16" si="14">$F$16*G3</f>
        <v>40</v>
      </c>
      <c r="S16" s="277">
        <f t="shared" si="14"/>
        <v>44</v>
      </c>
      <c r="T16" s="277">
        <f t="shared" si="14"/>
        <v>50</v>
      </c>
      <c r="U16" s="277">
        <f t="shared" si="14"/>
        <v>56</v>
      </c>
      <c r="V16" s="277">
        <f t="shared" si="14"/>
        <v>62</v>
      </c>
      <c r="W16" s="277">
        <f t="shared" si="14"/>
        <v>70</v>
      </c>
      <c r="X16" s="277">
        <f t="shared" si="14"/>
        <v>78</v>
      </c>
      <c r="Y16" s="277">
        <f t="shared" si="14"/>
        <v>86</v>
      </c>
      <c r="Z16" s="277">
        <f t="shared" si="14"/>
        <v>96</v>
      </c>
      <c r="AA16" s="277">
        <f t="shared" si="14"/>
        <v>106</v>
      </c>
      <c r="AB16" s="277">
        <f t="shared" si="14"/>
        <v>118</v>
      </c>
      <c r="AC16" s="277">
        <f t="shared" si="14"/>
        <v>130</v>
      </c>
      <c r="AD16" s="277">
        <f t="shared" si="14"/>
        <v>144</v>
      </c>
      <c r="AE16" s="277">
        <f t="shared" si="14"/>
        <v>160</v>
      </c>
      <c r="AF16" s="277">
        <f t="shared" si="14"/>
        <v>176</v>
      </c>
      <c r="AG16" s="277">
        <f t="shared" si="14"/>
        <v>194</v>
      </c>
      <c r="AH16" s="277">
        <f t="shared" si="14"/>
        <v>214</v>
      </c>
      <c r="AI16" s="277">
        <f t="shared" si="14"/>
        <v>236</v>
      </c>
      <c r="AJ16" s="277">
        <f t="shared" si="14"/>
        <v>260</v>
      </c>
      <c r="AK16" s="277">
        <f t="shared" si="14"/>
        <v>286</v>
      </c>
      <c r="AL16" s="277">
        <f t="shared" si="14"/>
        <v>316</v>
      </c>
      <c r="AM16" s="277">
        <f t="shared" si="14"/>
        <v>348</v>
      </c>
      <c r="AN16" s="277">
        <f t="shared" si="14"/>
        <v>384</v>
      </c>
      <c r="AO16" s="277">
        <f t="shared" si="14"/>
        <v>424</v>
      </c>
      <c r="AP16" s="277">
        <f t="shared" si="14"/>
        <v>468</v>
      </c>
      <c r="AQ16" s="277">
        <f t="shared" si="14"/>
        <v>516</v>
      </c>
      <c r="AR16" s="277">
        <f t="shared" si="14"/>
        <v>568</v>
      </c>
      <c r="AS16" s="277">
        <f t="shared" si="14"/>
        <v>626</v>
      </c>
      <c r="AT16" s="277">
        <f t="shared" si="14"/>
        <v>690</v>
      </c>
      <c r="AU16" s="277">
        <f t="shared" si="14"/>
        <v>760</v>
      </c>
      <c r="AV16" s="277">
        <f t="shared" si="14"/>
        <v>836</v>
      </c>
      <c r="AW16" s="277">
        <f t="shared" si="14"/>
        <v>920</v>
      </c>
      <c r="AX16" s="277">
        <f t="shared" si="14"/>
        <v>1012</v>
      </c>
      <c r="AY16" s="277">
        <f t="shared" si="14"/>
        <v>1114</v>
      </c>
      <c r="AZ16" s="277">
        <f t="shared" si="14"/>
        <v>1226</v>
      </c>
      <c r="BA16" s="277">
        <f t="shared" si="14"/>
        <v>1350</v>
      </c>
      <c r="BB16" s="277">
        <f t="shared" si="14"/>
        <v>1378</v>
      </c>
      <c r="BC16" s="277">
        <f t="shared" si="14"/>
        <v>1406</v>
      </c>
      <c r="BD16" s="277">
        <f t="shared" si="14"/>
        <v>1436</v>
      </c>
      <c r="BE16" s="277">
        <f t="shared" si="14"/>
        <v>1466</v>
      </c>
      <c r="BF16" s="277">
        <f t="shared" si="14"/>
        <v>1496</v>
      </c>
      <c r="BG16" s="277">
        <f t="shared" si="14"/>
        <v>1526</v>
      </c>
      <c r="BH16" s="277">
        <f t="shared" si="14"/>
        <v>1558</v>
      </c>
      <c r="BI16" s="277">
        <f t="shared" si="14"/>
        <v>1590</v>
      </c>
      <c r="BJ16" s="277">
        <f t="shared" si="14"/>
        <v>1622</v>
      </c>
      <c r="BK16" s="277">
        <f t="shared" si="14"/>
        <v>1656</v>
      </c>
      <c r="BL16" s="277">
        <f t="shared" si="14"/>
        <v>1690</v>
      </c>
      <c r="BM16" s="277">
        <f t="shared" si="14"/>
        <v>1724</v>
      </c>
      <c r="BN16" s="277">
        <f t="shared" si="14"/>
        <v>1760</v>
      </c>
    </row>
    <row r="17" spans="2:66" ht="15" thickBot="1" x14ac:dyDescent="0.4">
      <c r="B17" s="280">
        <v>13</v>
      </c>
      <c r="C17" s="286"/>
      <c r="D17" s="286"/>
      <c r="E17" s="277">
        <v>27</v>
      </c>
      <c r="F17" s="277">
        <v>3</v>
      </c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>
        <f t="shared" ref="S17:BN17" si="15">$F$17*G3</f>
        <v>60</v>
      </c>
      <c r="T17" s="277">
        <f t="shared" si="15"/>
        <v>66</v>
      </c>
      <c r="U17" s="277">
        <f t="shared" si="15"/>
        <v>75</v>
      </c>
      <c r="V17" s="277">
        <f t="shared" si="15"/>
        <v>84</v>
      </c>
      <c r="W17" s="277">
        <f t="shared" si="15"/>
        <v>93</v>
      </c>
      <c r="X17" s="277">
        <f t="shared" si="15"/>
        <v>105</v>
      </c>
      <c r="Y17" s="277">
        <f t="shared" si="15"/>
        <v>117</v>
      </c>
      <c r="Z17" s="277">
        <f t="shared" si="15"/>
        <v>129</v>
      </c>
      <c r="AA17" s="277">
        <f t="shared" si="15"/>
        <v>144</v>
      </c>
      <c r="AB17" s="277">
        <f t="shared" si="15"/>
        <v>159</v>
      </c>
      <c r="AC17" s="277">
        <f t="shared" si="15"/>
        <v>177</v>
      </c>
      <c r="AD17" s="277">
        <f t="shared" si="15"/>
        <v>195</v>
      </c>
      <c r="AE17" s="277">
        <f t="shared" si="15"/>
        <v>216</v>
      </c>
      <c r="AF17" s="277">
        <f t="shared" si="15"/>
        <v>240</v>
      </c>
      <c r="AG17" s="277">
        <f t="shared" si="15"/>
        <v>264</v>
      </c>
      <c r="AH17" s="277">
        <f t="shared" si="15"/>
        <v>291</v>
      </c>
      <c r="AI17" s="277">
        <f t="shared" si="15"/>
        <v>321</v>
      </c>
      <c r="AJ17" s="277">
        <f t="shared" si="15"/>
        <v>354</v>
      </c>
      <c r="AK17" s="277">
        <f t="shared" si="15"/>
        <v>390</v>
      </c>
      <c r="AL17" s="277">
        <f t="shared" si="15"/>
        <v>429</v>
      </c>
      <c r="AM17" s="277">
        <f t="shared" si="15"/>
        <v>474</v>
      </c>
      <c r="AN17" s="277">
        <f t="shared" si="15"/>
        <v>522</v>
      </c>
      <c r="AO17" s="277">
        <f t="shared" si="15"/>
        <v>576</v>
      </c>
      <c r="AP17" s="277">
        <f t="shared" si="15"/>
        <v>636</v>
      </c>
      <c r="AQ17" s="277">
        <f t="shared" si="15"/>
        <v>702</v>
      </c>
      <c r="AR17" s="277">
        <f t="shared" si="15"/>
        <v>774</v>
      </c>
      <c r="AS17" s="277">
        <f t="shared" si="15"/>
        <v>852</v>
      </c>
      <c r="AT17" s="277">
        <f t="shared" si="15"/>
        <v>939</v>
      </c>
      <c r="AU17" s="277">
        <f t="shared" si="15"/>
        <v>1035</v>
      </c>
      <c r="AV17" s="277">
        <f t="shared" si="15"/>
        <v>1140</v>
      </c>
      <c r="AW17" s="277">
        <f t="shared" si="15"/>
        <v>1254</v>
      </c>
      <c r="AX17" s="277">
        <f t="shared" si="15"/>
        <v>1380</v>
      </c>
      <c r="AY17" s="277">
        <f t="shared" si="15"/>
        <v>1518</v>
      </c>
      <c r="AZ17" s="277">
        <f t="shared" si="15"/>
        <v>1671</v>
      </c>
      <c r="BA17" s="277">
        <f t="shared" si="15"/>
        <v>1839</v>
      </c>
      <c r="BB17" s="277">
        <f t="shared" si="15"/>
        <v>2025</v>
      </c>
      <c r="BC17" s="277">
        <f t="shared" si="15"/>
        <v>2067</v>
      </c>
      <c r="BD17" s="277">
        <f t="shared" si="15"/>
        <v>2109</v>
      </c>
      <c r="BE17" s="277">
        <f t="shared" si="15"/>
        <v>2154</v>
      </c>
      <c r="BF17" s="277">
        <f t="shared" si="15"/>
        <v>2199</v>
      </c>
      <c r="BG17" s="277">
        <f t="shared" si="15"/>
        <v>2244</v>
      </c>
      <c r="BH17" s="277">
        <f t="shared" si="15"/>
        <v>2289</v>
      </c>
      <c r="BI17" s="277">
        <f t="shared" si="15"/>
        <v>2337</v>
      </c>
      <c r="BJ17" s="277">
        <f t="shared" si="15"/>
        <v>2385</v>
      </c>
      <c r="BK17" s="277">
        <f t="shared" si="15"/>
        <v>2433</v>
      </c>
      <c r="BL17" s="277">
        <f t="shared" si="15"/>
        <v>2484</v>
      </c>
      <c r="BM17" s="277">
        <f t="shared" si="15"/>
        <v>2535</v>
      </c>
      <c r="BN17" s="277">
        <f t="shared" si="15"/>
        <v>2586</v>
      </c>
    </row>
    <row r="18" spans="2:66" ht="15" thickBot="1" x14ac:dyDescent="0.4">
      <c r="B18" s="280">
        <v>14</v>
      </c>
      <c r="C18" s="286"/>
      <c r="D18" s="286"/>
      <c r="E18" s="277">
        <v>30</v>
      </c>
      <c r="F18" s="277">
        <v>3</v>
      </c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>
        <f t="shared" ref="T18:BN18" si="16">$F$18*G3</f>
        <v>60</v>
      </c>
      <c r="U18" s="277">
        <f t="shared" si="16"/>
        <v>66</v>
      </c>
      <c r="V18" s="277">
        <f t="shared" si="16"/>
        <v>75</v>
      </c>
      <c r="W18" s="277">
        <f t="shared" si="16"/>
        <v>84</v>
      </c>
      <c r="X18" s="277">
        <f t="shared" si="16"/>
        <v>93</v>
      </c>
      <c r="Y18" s="277">
        <f t="shared" si="16"/>
        <v>105</v>
      </c>
      <c r="Z18" s="277">
        <f t="shared" si="16"/>
        <v>117</v>
      </c>
      <c r="AA18" s="277">
        <f t="shared" si="16"/>
        <v>129</v>
      </c>
      <c r="AB18" s="277">
        <f t="shared" si="16"/>
        <v>144</v>
      </c>
      <c r="AC18" s="277">
        <f t="shared" si="16"/>
        <v>159</v>
      </c>
      <c r="AD18" s="277">
        <f t="shared" si="16"/>
        <v>177</v>
      </c>
      <c r="AE18" s="277">
        <f t="shared" si="16"/>
        <v>195</v>
      </c>
      <c r="AF18" s="277">
        <f t="shared" si="16"/>
        <v>216</v>
      </c>
      <c r="AG18" s="277">
        <f t="shared" si="16"/>
        <v>240</v>
      </c>
      <c r="AH18" s="277">
        <f t="shared" si="16"/>
        <v>264</v>
      </c>
      <c r="AI18" s="277">
        <f t="shared" si="16"/>
        <v>291</v>
      </c>
      <c r="AJ18" s="277">
        <f t="shared" si="16"/>
        <v>321</v>
      </c>
      <c r="AK18" s="277">
        <f t="shared" si="16"/>
        <v>354</v>
      </c>
      <c r="AL18" s="277">
        <f t="shared" si="16"/>
        <v>390</v>
      </c>
      <c r="AM18" s="277">
        <f t="shared" si="16"/>
        <v>429</v>
      </c>
      <c r="AN18" s="277">
        <f t="shared" si="16"/>
        <v>474</v>
      </c>
      <c r="AO18" s="277">
        <f t="shared" si="16"/>
        <v>522</v>
      </c>
      <c r="AP18" s="277">
        <f t="shared" si="16"/>
        <v>576</v>
      </c>
      <c r="AQ18" s="277">
        <f t="shared" si="16"/>
        <v>636</v>
      </c>
      <c r="AR18" s="277">
        <f t="shared" si="16"/>
        <v>702</v>
      </c>
      <c r="AS18" s="277">
        <f t="shared" si="16"/>
        <v>774</v>
      </c>
      <c r="AT18" s="277">
        <f t="shared" si="16"/>
        <v>852</v>
      </c>
      <c r="AU18" s="277">
        <f t="shared" si="16"/>
        <v>939</v>
      </c>
      <c r="AV18" s="277">
        <f t="shared" si="16"/>
        <v>1035</v>
      </c>
      <c r="AW18" s="277">
        <f t="shared" si="16"/>
        <v>1140</v>
      </c>
      <c r="AX18" s="277">
        <f t="shared" si="16"/>
        <v>1254</v>
      </c>
      <c r="AY18" s="277">
        <f t="shared" si="16"/>
        <v>1380</v>
      </c>
      <c r="AZ18" s="277">
        <f t="shared" si="16"/>
        <v>1518</v>
      </c>
      <c r="BA18" s="277">
        <f t="shared" si="16"/>
        <v>1671</v>
      </c>
      <c r="BB18" s="277">
        <f t="shared" si="16"/>
        <v>1839</v>
      </c>
      <c r="BC18" s="277">
        <f t="shared" si="16"/>
        <v>2025</v>
      </c>
      <c r="BD18" s="277">
        <f t="shared" si="16"/>
        <v>2067</v>
      </c>
      <c r="BE18" s="277">
        <f t="shared" si="16"/>
        <v>2109</v>
      </c>
      <c r="BF18" s="277">
        <f t="shared" si="16"/>
        <v>2154</v>
      </c>
      <c r="BG18" s="277">
        <f t="shared" si="16"/>
        <v>2199</v>
      </c>
      <c r="BH18" s="277">
        <f t="shared" si="16"/>
        <v>2244</v>
      </c>
      <c r="BI18" s="277">
        <f t="shared" si="16"/>
        <v>2289</v>
      </c>
      <c r="BJ18" s="277">
        <f t="shared" si="16"/>
        <v>2337</v>
      </c>
      <c r="BK18" s="277">
        <f t="shared" si="16"/>
        <v>2385</v>
      </c>
      <c r="BL18" s="277">
        <f t="shared" si="16"/>
        <v>2433</v>
      </c>
      <c r="BM18" s="277">
        <f t="shared" si="16"/>
        <v>2484</v>
      </c>
      <c r="BN18" s="277">
        <f t="shared" si="16"/>
        <v>2535</v>
      </c>
    </row>
    <row r="19" spans="2:66" ht="15" thickBot="1" x14ac:dyDescent="0.4">
      <c r="B19" s="280">
        <v>15</v>
      </c>
      <c r="C19" s="286"/>
      <c r="D19" s="286"/>
      <c r="E19" s="277">
        <v>33</v>
      </c>
      <c r="F19" s="277">
        <v>3</v>
      </c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>
        <f t="shared" ref="U19:BN19" si="17">$F$19*G3</f>
        <v>60</v>
      </c>
      <c r="V19" s="277">
        <f t="shared" si="17"/>
        <v>66</v>
      </c>
      <c r="W19" s="277">
        <f t="shared" si="17"/>
        <v>75</v>
      </c>
      <c r="X19" s="277">
        <f t="shared" si="17"/>
        <v>84</v>
      </c>
      <c r="Y19" s="277">
        <f t="shared" si="17"/>
        <v>93</v>
      </c>
      <c r="Z19" s="277">
        <f t="shared" si="17"/>
        <v>105</v>
      </c>
      <c r="AA19" s="277">
        <f t="shared" si="17"/>
        <v>117</v>
      </c>
      <c r="AB19" s="277">
        <f t="shared" si="17"/>
        <v>129</v>
      </c>
      <c r="AC19" s="277">
        <f t="shared" si="17"/>
        <v>144</v>
      </c>
      <c r="AD19" s="277">
        <f t="shared" si="17"/>
        <v>159</v>
      </c>
      <c r="AE19" s="277">
        <f t="shared" si="17"/>
        <v>177</v>
      </c>
      <c r="AF19" s="277">
        <f t="shared" si="17"/>
        <v>195</v>
      </c>
      <c r="AG19" s="277">
        <f t="shared" si="17"/>
        <v>216</v>
      </c>
      <c r="AH19" s="277">
        <f t="shared" si="17"/>
        <v>240</v>
      </c>
      <c r="AI19" s="277">
        <f t="shared" si="17"/>
        <v>264</v>
      </c>
      <c r="AJ19" s="277">
        <f t="shared" si="17"/>
        <v>291</v>
      </c>
      <c r="AK19" s="277">
        <f t="shared" si="17"/>
        <v>321</v>
      </c>
      <c r="AL19" s="277">
        <f t="shared" si="17"/>
        <v>354</v>
      </c>
      <c r="AM19" s="277">
        <f t="shared" si="17"/>
        <v>390</v>
      </c>
      <c r="AN19" s="277">
        <f t="shared" si="17"/>
        <v>429</v>
      </c>
      <c r="AO19" s="277">
        <f t="shared" si="17"/>
        <v>474</v>
      </c>
      <c r="AP19" s="277">
        <f t="shared" si="17"/>
        <v>522</v>
      </c>
      <c r="AQ19" s="277">
        <f t="shared" si="17"/>
        <v>576</v>
      </c>
      <c r="AR19" s="277">
        <f t="shared" si="17"/>
        <v>636</v>
      </c>
      <c r="AS19" s="277">
        <f t="shared" si="17"/>
        <v>702</v>
      </c>
      <c r="AT19" s="277">
        <f t="shared" si="17"/>
        <v>774</v>
      </c>
      <c r="AU19" s="277">
        <f t="shared" si="17"/>
        <v>852</v>
      </c>
      <c r="AV19" s="277">
        <f t="shared" si="17"/>
        <v>939</v>
      </c>
      <c r="AW19" s="277">
        <f t="shared" si="17"/>
        <v>1035</v>
      </c>
      <c r="AX19" s="277">
        <f t="shared" si="17"/>
        <v>1140</v>
      </c>
      <c r="AY19" s="277">
        <f t="shared" si="17"/>
        <v>1254</v>
      </c>
      <c r="AZ19" s="277">
        <f t="shared" si="17"/>
        <v>1380</v>
      </c>
      <c r="BA19" s="277">
        <f t="shared" si="17"/>
        <v>1518</v>
      </c>
      <c r="BB19" s="277">
        <f t="shared" si="17"/>
        <v>1671</v>
      </c>
      <c r="BC19" s="277">
        <f t="shared" si="17"/>
        <v>1839</v>
      </c>
      <c r="BD19" s="277">
        <f t="shared" si="17"/>
        <v>2025</v>
      </c>
      <c r="BE19" s="277">
        <f t="shared" si="17"/>
        <v>2067</v>
      </c>
      <c r="BF19" s="277">
        <f t="shared" si="17"/>
        <v>2109</v>
      </c>
      <c r="BG19" s="277">
        <f t="shared" si="17"/>
        <v>2154</v>
      </c>
      <c r="BH19" s="277">
        <f t="shared" si="17"/>
        <v>2199</v>
      </c>
      <c r="BI19" s="277">
        <f t="shared" si="17"/>
        <v>2244</v>
      </c>
      <c r="BJ19" s="277">
        <f t="shared" si="17"/>
        <v>2289</v>
      </c>
      <c r="BK19" s="277">
        <f t="shared" si="17"/>
        <v>2337</v>
      </c>
      <c r="BL19" s="277">
        <f t="shared" si="17"/>
        <v>2385</v>
      </c>
      <c r="BM19" s="277">
        <f t="shared" si="17"/>
        <v>2433</v>
      </c>
      <c r="BN19" s="277">
        <f t="shared" si="17"/>
        <v>2484</v>
      </c>
    </row>
    <row r="20" spans="2:66" ht="15" thickBot="1" x14ac:dyDescent="0.4">
      <c r="B20" s="280">
        <v>16</v>
      </c>
      <c r="C20" s="286"/>
      <c r="D20" s="286"/>
      <c r="E20" s="277">
        <v>36</v>
      </c>
      <c r="F20" s="277">
        <v>3</v>
      </c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>
        <f t="shared" ref="V20:BN20" si="18">$F$20*G3</f>
        <v>60</v>
      </c>
      <c r="W20" s="277">
        <f t="shared" si="18"/>
        <v>66</v>
      </c>
      <c r="X20" s="277">
        <f t="shared" si="18"/>
        <v>75</v>
      </c>
      <c r="Y20" s="277">
        <f t="shared" si="18"/>
        <v>84</v>
      </c>
      <c r="Z20" s="277">
        <f t="shared" si="18"/>
        <v>93</v>
      </c>
      <c r="AA20" s="277">
        <f t="shared" si="18"/>
        <v>105</v>
      </c>
      <c r="AB20" s="277">
        <f t="shared" si="18"/>
        <v>117</v>
      </c>
      <c r="AC20" s="277">
        <f t="shared" si="18"/>
        <v>129</v>
      </c>
      <c r="AD20" s="277">
        <f t="shared" si="18"/>
        <v>144</v>
      </c>
      <c r="AE20" s="277">
        <f t="shared" si="18"/>
        <v>159</v>
      </c>
      <c r="AF20" s="277">
        <f t="shared" si="18"/>
        <v>177</v>
      </c>
      <c r="AG20" s="277">
        <f t="shared" si="18"/>
        <v>195</v>
      </c>
      <c r="AH20" s="277">
        <f t="shared" si="18"/>
        <v>216</v>
      </c>
      <c r="AI20" s="277">
        <f t="shared" si="18"/>
        <v>240</v>
      </c>
      <c r="AJ20" s="277">
        <f t="shared" si="18"/>
        <v>264</v>
      </c>
      <c r="AK20" s="277">
        <f t="shared" si="18"/>
        <v>291</v>
      </c>
      <c r="AL20" s="277">
        <f t="shared" si="18"/>
        <v>321</v>
      </c>
      <c r="AM20" s="277">
        <f t="shared" si="18"/>
        <v>354</v>
      </c>
      <c r="AN20" s="277">
        <f t="shared" si="18"/>
        <v>390</v>
      </c>
      <c r="AO20" s="277">
        <f t="shared" si="18"/>
        <v>429</v>
      </c>
      <c r="AP20" s="277">
        <f t="shared" si="18"/>
        <v>474</v>
      </c>
      <c r="AQ20" s="277">
        <f t="shared" si="18"/>
        <v>522</v>
      </c>
      <c r="AR20" s="277">
        <f t="shared" si="18"/>
        <v>576</v>
      </c>
      <c r="AS20" s="277">
        <f t="shared" si="18"/>
        <v>636</v>
      </c>
      <c r="AT20" s="277">
        <f t="shared" si="18"/>
        <v>702</v>
      </c>
      <c r="AU20" s="277">
        <f t="shared" si="18"/>
        <v>774</v>
      </c>
      <c r="AV20" s="277">
        <f t="shared" si="18"/>
        <v>852</v>
      </c>
      <c r="AW20" s="277">
        <f t="shared" si="18"/>
        <v>939</v>
      </c>
      <c r="AX20" s="277">
        <f t="shared" si="18"/>
        <v>1035</v>
      </c>
      <c r="AY20" s="277">
        <f t="shared" si="18"/>
        <v>1140</v>
      </c>
      <c r="AZ20" s="277">
        <f t="shared" si="18"/>
        <v>1254</v>
      </c>
      <c r="BA20" s="277">
        <f t="shared" si="18"/>
        <v>1380</v>
      </c>
      <c r="BB20" s="277">
        <f t="shared" si="18"/>
        <v>1518</v>
      </c>
      <c r="BC20" s="277">
        <f t="shared" si="18"/>
        <v>1671</v>
      </c>
      <c r="BD20" s="277">
        <f t="shared" si="18"/>
        <v>1839</v>
      </c>
      <c r="BE20" s="277">
        <f t="shared" si="18"/>
        <v>2025</v>
      </c>
      <c r="BF20" s="277">
        <f t="shared" si="18"/>
        <v>2067</v>
      </c>
      <c r="BG20" s="277">
        <f t="shared" si="18"/>
        <v>2109</v>
      </c>
      <c r="BH20" s="277">
        <f t="shared" si="18"/>
        <v>2154</v>
      </c>
      <c r="BI20" s="277">
        <f t="shared" si="18"/>
        <v>2199</v>
      </c>
      <c r="BJ20" s="277">
        <f t="shared" si="18"/>
        <v>2244</v>
      </c>
      <c r="BK20" s="277">
        <f t="shared" si="18"/>
        <v>2289</v>
      </c>
      <c r="BL20" s="277">
        <f t="shared" si="18"/>
        <v>2337</v>
      </c>
      <c r="BM20" s="277">
        <f t="shared" si="18"/>
        <v>2385</v>
      </c>
      <c r="BN20" s="277">
        <f t="shared" si="18"/>
        <v>2433</v>
      </c>
    </row>
    <row r="21" spans="2:66" ht="15" thickBot="1" x14ac:dyDescent="0.4">
      <c r="B21" s="280">
        <v>17</v>
      </c>
      <c r="C21" s="286"/>
      <c r="D21" s="286"/>
      <c r="E21" s="277">
        <v>39</v>
      </c>
      <c r="F21" s="277">
        <v>3</v>
      </c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>
        <f t="shared" ref="W21:BN21" si="19">$F$21*G3</f>
        <v>60</v>
      </c>
      <c r="X21" s="277">
        <f t="shared" si="19"/>
        <v>66</v>
      </c>
      <c r="Y21" s="277">
        <f t="shared" si="19"/>
        <v>75</v>
      </c>
      <c r="Z21" s="277">
        <f t="shared" si="19"/>
        <v>84</v>
      </c>
      <c r="AA21" s="277">
        <f t="shared" si="19"/>
        <v>93</v>
      </c>
      <c r="AB21" s="277">
        <f t="shared" si="19"/>
        <v>105</v>
      </c>
      <c r="AC21" s="277">
        <f t="shared" si="19"/>
        <v>117</v>
      </c>
      <c r="AD21" s="277">
        <f t="shared" si="19"/>
        <v>129</v>
      </c>
      <c r="AE21" s="277">
        <f t="shared" si="19"/>
        <v>144</v>
      </c>
      <c r="AF21" s="277">
        <f t="shared" si="19"/>
        <v>159</v>
      </c>
      <c r="AG21" s="277">
        <f t="shared" si="19"/>
        <v>177</v>
      </c>
      <c r="AH21" s="277">
        <f t="shared" si="19"/>
        <v>195</v>
      </c>
      <c r="AI21" s="277">
        <f t="shared" si="19"/>
        <v>216</v>
      </c>
      <c r="AJ21" s="277">
        <f t="shared" si="19"/>
        <v>240</v>
      </c>
      <c r="AK21" s="277">
        <f t="shared" si="19"/>
        <v>264</v>
      </c>
      <c r="AL21" s="277">
        <f t="shared" si="19"/>
        <v>291</v>
      </c>
      <c r="AM21" s="277">
        <f t="shared" si="19"/>
        <v>321</v>
      </c>
      <c r="AN21" s="277">
        <f t="shared" si="19"/>
        <v>354</v>
      </c>
      <c r="AO21" s="277">
        <f t="shared" si="19"/>
        <v>390</v>
      </c>
      <c r="AP21" s="277">
        <f t="shared" si="19"/>
        <v>429</v>
      </c>
      <c r="AQ21" s="277">
        <f t="shared" si="19"/>
        <v>474</v>
      </c>
      <c r="AR21" s="277">
        <f t="shared" si="19"/>
        <v>522</v>
      </c>
      <c r="AS21" s="277">
        <f t="shared" si="19"/>
        <v>576</v>
      </c>
      <c r="AT21" s="277">
        <f t="shared" si="19"/>
        <v>636</v>
      </c>
      <c r="AU21" s="277">
        <f t="shared" si="19"/>
        <v>702</v>
      </c>
      <c r="AV21" s="277">
        <f t="shared" si="19"/>
        <v>774</v>
      </c>
      <c r="AW21" s="277">
        <f t="shared" si="19"/>
        <v>852</v>
      </c>
      <c r="AX21" s="277">
        <f t="shared" si="19"/>
        <v>939</v>
      </c>
      <c r="AY21" s="277">
        <f t="shared" si="19"/>
        <v>1035</v>
      </c>
      <c r="AZ21" s="277">
        <f t="shared" si="19"/>
        <v>1140</v>
      </c>
      <c r="BA21" s="277">
        <f t="shared" si="19"/>
        <v>1254</v>
      </c>
      <c r="BB21" s="277">
        <f t="shared" si="19"/>
        <v>1380</v>
      </c>
      <c r="BC21" s="277">
        <f t="shared" si="19"/>
        <v>1518</v>
      </c>
      <c r="BD21" s="277">
        <f t="shared" si="19"/>
        <v>1671</v>
      </c>
      <c r="BE21" s="277">
        <f t="shared" si="19"/>
        <v>1839</v>
      </c>
      <c r="BF21" s="277">
        <f t="shared" si="19"/>
        <v>2025</v>
      </c>
      <c r="BG21" s="277">
        <f t="shared" si="19"/>
        <v>2067</v>
      </c>
      <c r="BH21" s="277">
        <f t="shared" si="19"/>
        <v>2109</v>
      </c>
      <c r="BI21" s="277">
        <f t="shared" si="19"/>
        <v>2154</v>
      </c>
      <c r="BJ21" s="277">
        <f t="shared" si="19"/>
        <v>2199</v>
      </c>
      <c r="BK21" s="277">
        <f t="shared" si="19"/>
        <v>2244</v>
      </c>
      <c r="BL21" s="277">
        <f t="shared" si="19"/>
        <v>2289</v>
      </c>
      <c r="BM21" s="277">
        <f t="shared" si="19"/>
        <v>2337</v>
      </c>
      <c r="BN21" s="277">
        <f t="shared" si="19"/>
        <v>2385</v>
      </c>
    </row>
    <row r="22" spans="2:66" ht="15" thickBot="1" x14ac:dyDescent="0.4">
      <c r="B22" s="280">
        <v>18</v>
      </c>
      <c r="C22" s="286"/>
      <c r="D22" s="286"/>
      <c r="E22" s="277">
        <v>42</v>
      </c>
      <c r="F22" s="277">
        <v>3</v>
      </c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>
        <f t="shared" ref="X22:BN22" si="20">$F$22*G3</f>
        <v>60</v>
      </c>
      <c r="Y22" s="277">
        <f t="shared" si="20"/>
        <v>66</v>
      </c>
      <c r="Z22" s="277">
        <f t="shared" si="20"/>
        <v>75</v>
      </c>
      <c r="AA22" s="277">
        <f t="shared" si="20"/>
        <v>84</v>
      </c>
      <c r="AB22" s="277">
        <f t="shared" si="20"/>
        <v>93</v>
      </c>
      <c r="AC22" s="277">
        <f t="shared" si="20"/>
        <v>105</v>
      </c>
      <c r="AD22" s="277">
        <f t="shared" si="20"/>
        <v>117</v>
      </c>
      <c r="AE22" s="277">
        <f t="shared" si="20"/>
        <v>129</v>
      </c>
      <c r="AF22" s="277">
        <f t="shared" si="20"/>
        <v>144</v>
      </c>
      <c r="AG22" s="277">
        <f t="shared" si="20"/>
        <v>159</v>
      </c>
      <c r="AH22" s="277">
        <f t="shared" si="20"/>
        <v>177</v>
      </c>
      <c r="AI22" s="277">
        <f t="shared" si="20"/>
        <v>195</v>
      </c>
      <c r="AJ22" s="277">
        <f t="shared" si="20"/>
        <v>216</v>
      </c>
      <c r="AK22" s="277">
        <f t="shared" si="20"/>
        <v>240</v>
      </c>
      <c r="AL22" s="277">
        <f t="shared" si="20"/>
        <v>264</v>
      </c>
      <c r="AM22" s="277">
        <f t="shared" si="20"/>
        <v>291</v>
      </c>
      <c r="AN22" s="277">
        <f t="shared" si="20"/>
        <v>321</v>
      </c>
      <c r="AO22" s="277">
        <f t="shared" si="20"/>
        <v>354</v>
      </c>
      <c r="AP22" s="277">
        <f t="shared" si="20"/>
        <v>390</v>
      </c>
      <c r="AQ22" s="277">
        <f t="shared" si="20"/>
        <v>429</v>
      </c>
      <c r="AR22" s="277">
        <f t="shared" si="20"/>
        <v>474</v>
      </c>
      <c r="AS22" s="277">
        <f t="shared" si="20"/>
        <v>522</v>
      </c>
      <c r="AT22" s="277">
        <f t="shared" si="20"/>
        <v>576</v>
      </c>
      <c r="AU22" s="277">
        <f t="shared" si="20"/>
        <v>636</v>
      </c>
      <c r="AV22" s="277">
        <f t="shared" si="20"/>
        <v>702</v>
      </c>
      <c r="AW22" s="277">
        <f t="shared" si="20"/>
        <v>774</v>
      </c>
      <c r="AX22" s="277">
        <f t="shared" si="20"/>
        <v>852</v>
      </c>
      <c r="AY22" s="277">
        <f t="shared" si="20"/>
        <v>939</v>
      </c>
      <c r="AZ22" s="277">
        <f t="shared" si="20"/>
        <v>1035</v>
      </c>
      <c r="BA22" s="277">
        <f t="shared" si="20"/>
        <v>1140</v>
      </c>
      <c r="BB22" s="277">
        <f t="shared" si="20"/>
        <v>1254</v>
      </c>
      <c r="BC22" s="277">
        <f t="shared" si="20"/>
        <v>1380</v>
      </c>
      <c r="BD22" s="277">
        <f t="shared" si="20"/>
        <v>1518</v>
      </c>
      <c r="BE22" s="277">
        <f t="shared" si="20"/>
        <v>1671</v>
      </c>
      <c r="BF22" s="277">
        <f t="shared" si="20"/>
        <v>1839</v>
      </c>
      <c r="BG22" s="277">
        <f t="shared" si="20"/>
        <v>2025</v>
      </c>
      <c r="BH22" s="277">
        <f t="shared" si="20"/>
        <v>2067</v>
      </c>
      <c r="BI22" s="277">
        <f t="shared" si="20"/>
        <v>2109</v>
      </c>
      <c r="BJ22" s="277">
        <f t="shared" si="20"/>
        <v>2154</v>
      </c>
      <c r="BK22" s="277">
        <f t="shared" si="20"/>
        <v>2199</v>
      </c>
      <c r="BL22" s="277">
        <f t="shared" si="20"/>
        <v>2244</v>
      </c>
      <c r="BM22" s="277">
        <f t="shared" si="20"/>
        <v>2289</v>
      </c>
      <c r="BN22" s="277">
        <f t="shared" si="20"/>
        <v>2337</v>
      </c>
    </row>
    <row r="23" spans="2:66" ht="15" thickBot="1" x14ac:dyDescent="0.4">
      <c r="B23" s="280">
        <v>19</v>
      </c>
      <c r="C23" s="286"/>
      <c r="D23" s="286"/>
      <c r="E23" s="277">
        <v>45</v>
      </c>
      <c r="F23" s="277">
        <v>3</v>
      </c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>
        <f t="shared" ref="Y23:BN23" si="21">$F$23*G3</f>
        <v>60</v>
      </c>
      <c r="Z23" s="277">
        <f t="shared" si="21"/>
        <v>66</v>
      </c>
      <c r="AA23" s="277">
        <f t="shared" si="21"/>
        <v>75</v>
      </c>
      <c r="AB23" s="277">
        <f t="shared" si="21"/>
        <v>84</v>
      </c>
      <c r="AC23" s="277">
        <f t="shared" si="21"/>
        <v>93</v>
      </c>
      <c r="AD23" s="277">
        <f t="shared" si="21"/>
        <v>105</v>
      </c>
      <c r="AE23" s="277">
        <f t="shared" si="21"/>
        <v>117</v>
      </c>
      <c r="AF23" s="277">
        <f t="shared" si="21"/>
        <v>129</v>
      </c>
      <c r="AG23" s="277">
        <f t="shared" si="21"/>
        <v>144</v>
      </c>
      <c r="AH23" s="277">
        <f t="shared" si="21"/>
        <v>159</v>
      </c>
      <c r="AI23" s="277">
        <f t="shared" si="21"/>
        <v>177</v>
      </c>
      <c r="AJ23" s="277">
        <f t="shared" si="21"/>
        <v>195</v>
      </c>
      <c r="AK23" s="277">
        <f t="shared" si="21"/>
        <v>216</v>
      </c>
      <c r="AL23" s="277">
        <f t="shared" si="21"/>
        <v>240</v>
      </c>
      <c r="AM23" s="277">
        <f t="shared" si="21"/>
        <v>264</v>
      </c>
      <c r="AN23" s="277">
        <f t="shared" si="21"/>
        <v>291</v>
      </c>
      <c r="AO23" s="277">
        <f t="shared" si="21"/>
        <v>321</v>
      </c>
      <c r="AP23" s="277">
        <f t="shared" si="21"/>
        <v>354</v>
      </c>
      <c r="AQ23" s="277">
        <f t="shared" si="21"/>
        <v>390</v>
      </c>
      <c r="AR23" s="277">
        <f t="shared" si="21"/>
        <v>429</v>
      </c>
      <c r="AS23" s="277">
        <f t="shared" si="21"/>
        <v>474</v>
      </c>
      <c r="AT23" s="277">
        <f t="shared" si="21"/>
        <v>522</v>
      </c>
      <c r="AU23" s="277">
        <f t="shared" si="21"/>
        <v>576</v>
      </c>
      <c r="AV23" s="277">
        <f t="shared" si="21"/>
        <v>636</v>
      </c>
      <c r="AW23" s="277">
        <f t="shared" si="21"/>
        <v>702</v>
      </c>
      <c r="AX23" s="277">
        <f t="shared" si="21"/>
        <v>774</v>
      </c>
      <c r="AY23" s="277">
        <f t="shared" si="21"/>
        <v>852</v>
      </c>
      <c r="AZ23" s="277">
        <f t="shared" si="21"/>
        <v>939</v>
      </c>
      <c r="BA23" s="277">
        <f t="shared" si="21"/>
        <v>1035</v>
      </c>
      <c r="BB23" s="277">
        <f t="shared" si="21"/>
        <v>1140</v>
      </c>
      <c r="BC23" s="277">
        <f t="shared" si="21"/>
        <v>1254</v>
      </c>
      <c r="BD23" s="277">
        <f t="shared" si="21"/>
        <v>1380</v>
      </c>
      <c r="BE23" s="277">
        <f t="shared" si="21"/>
        <v>1518</v>
      </c>
      <c r="BF23" s="277">
        <f t="shared" si="21"/>
        <v>1671</v>
      </c>
      <c r="BG23" s="277">
        <f t="shared" si="21"/>
        <v>1839</v>
      </c>
      <c r="BH23" s="277">
        <f t="shared" si="21"/>
        <v>2025</v>
      </c>
      <c r="BI23" s="277">
        <f t="shared" si="21"/>
        <v>2067</v>
      </c>
      <c r="BJ23" s="277">
        <f t="shared" si="21"/>
        <v>2109</v>
      </c>
      <c r="BK23" s="277">
        <f t="shared" si="21"/>
        <v>2154</v>
      </c>
      <c r="BL23" s="277">
        <f t="shared" si="21"/>
        <v>2199</v>
      </c>
      <c r="BM23" s="277">
        <f t="shared" si="21"/>
        <v>2244</v>
      </c>
      <c r="BN23" s="277">
        <f t="shared" si="21"/>
        <v>2289</v>
      </c>
    </row>
    <row r="24" spans="2:66" ht="15" thickBot="1" x14ac:dyDescent="0.4">
      <c r="B24" s="280">
        <v>20</v>
      </c>
      <c r="C24" s="286"/>
      <c r="D24" s="286"/>
      <c r="E24" s="277">
        <v>48</v>
      </c>
      <c r="F24" s="277">
        <v>3</v>
      </c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>
        <f t="shared" ref="Z24:BN24" si="22">$F$24*G3</f>
        <v>60</v>
      </c>
      <c r="AA24" s="277">
        <f t="shared" si="22"/>
        <v>66</v>
      </c>
      <c r="AB24" s="277">
        <f t="shared" si="22"/>
        <v>75</v>
      </c>
      <c r="AC24" s="277">
        <f t="shared" si="22"/>
        <v>84</v>
      </c>
      <c r="AD24" s="277">
        <f t="shared" si="22"/>
        <v>93</v>
      </c>
      <c r="AE24" s="277">
        <f t="shared" si="22"/>
        <v>105</v>
      </c>
      <c r="AF24" s="277">
        <f t="shared" si="22"/>
        <v>117</v>
      </c>
      <c r="AG24" s="277">
        <f t="shared" si="22"/>
        <v>129</v>
      </c>
      <c r="AH24" s="277">
        <f t="shared" si="22"/>
        <v>144</v>
      </c>
      <c r="AI24" s="277">
        <f t="shared" si="22"/>
        <v>159</v>
      </c>
      <c r="AJ24" s="277">
        <f t="shared" si="22"/>
        <v>177</v>
      </c>
      <c r="AK24" s="277">
        <f t="shared" si="22"/>
        <v>195</v>
      </c>
      <c r="AL24" s="277">
        <f t="shared" si="22"/>
        <v>216</v>
      </c>
      <c r="AM24" s="277">
        <f t="shared" si="22"/>
        <v>240</v>
      </c>
      <c r="AN24" s="277">
        <f t="shared" si="22"/>
        <v>264</v>
      </c>
      <c r="AO24" s="277">
        <f t="shared" si="22"/>
        <v>291</v>
      </c>
      <c r="AP24" s="277">
        <f t="shared" si="22"/>
        <v>321</v>
      </c>
      <c r="AQ24" s="277">
        <f t="shared" si="22"/>
        <v>354</v>
      </c>
      <c r="AR24" s="277">
        <f t="shared" si="22"/>
        <v>390</v>
      </c>
      <c r="AS24" s="277">
        <f t="shared" si="22"/>
        <v>429</v>
      </c>
      <c r="AT24" s="277">
        <f t="shared" si="22"/>
        <v>474</v>
      </c>
      <c r="AU24" s="277">
        <f t="shared" si="22"/>
        <v>522</v>
      </c>
      <c r="AV24" s="277">
        <f t="shared" si="22"/>
        <v>576</v>
      </c>
      <c r="AW24" s="277">
        <f t="shared" si="22"/>
        <v>636</v>
      </c>
      <c r="AX24" s="277">
        <f t="shared" si="22"/>
        <v>702</v>
      </c>
      <c r="AY24" s="277">
        <f t="shared" si="22"/>
        <v>774</v>
      </c>
      <c r="AZ24" s="277">
        <f t="shared" si="22"/>
        <v>852</v>
      </c>
      <c r="BA24" s="277">
        <f t="shared" si="22"/>
        <v>939</v>
      </c>
      <c r="BB24" s="277">
        <f t="shared" si="22"/>
        <v>1035</v>
      </c>
      <c r="BC24" s="277">
        <f t="shared" si="22"/>
        <v>1140</v>
      </c>
      <c r="BD24" s="277">
        <f t="shared" si="22"/>
        <v>1254</v>
      </c>
      <c r="BE24" s="277">
        <f t="shared" si="22"/>
        <v>1380</v>
      </c>
      <c r="BF24" s="277">
        <f t="shared" si="22"/>
        <v>1518</v>
      </c>
      <c r="BG24" s="277">
        <f t="shared" si="22"/>
        <v>1671</v>
      </c>
      <c r="BH24" s="277">
        <f t="shared" si="22"/>
        <v>1839</v>
      </c>
      <c r="BI24" s="277">
        <f t="shared" si="22"/>
        <v>2025</v>
      </c>
      <c r="BJ24" s="277">
        <f t="shared" si="22"/>
        <v>2067</v>
      </c>
      <c r="BK24" s="277">
        <f t="shared" si="22"/>
        <v>2109</v>
      </c>
      <c r="BL24" s="277">
        <f t="shared" si="22"/>
        <v>2154</v>
      </c>
      <c r="BM24" s="277">
        <f t="shared" si="22"/>
        <v>2199</v>
      </c>
      <c r="BN24" s="277">
        <f t="shared" si="22"/>
        <v>2244</v>
      </c>
    </row>
    <row r="25" spans="2:66" ht="15" thickBot="1" x14ac:dyDescent="0.4">
      <c r="B25" s="280">
        <v>21</v>
      </c>
      <c r="C25" s="286"/>
      <c r="D25" s="286"/>
      <c r="E25" s="277">
        <v>51</v>
      </c>
      <c r="F25" s="277">
        <v>3</v>
      </c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>
        <f t="shared" ref="AA25:BN25" si="23">$F$25*G3</f>
        <v>60</v>
      </c>
      <c r="AB25" s="277">
        <f t="shared" si="23"/>
        <v>66</v>
      </c>
      <c r="AC25" s="277">
        <f t="shared" si="23"/>
        <v>75</v>
      </c>
      <c r="AD25" s="277">
        <f t="shared" si="23"/>
        <v>84</v>
      </c>
      <c r="AE25" s="277">
        <f t="shared" si="23"/>
        <v>93</v>
      </c>
      <c r="AF25" s="277">
        <f t="shared" si="23"/>
        <v>105</v>
      </c>
      <c r="AG25" s="277">
        <f t="shared" si="23"/>
        <v>117</v>
      </c>
      <c r="AH25" s="277">
        <f t="shared" si="23"/>
        <v>129</v>
      </c>
      <c r="AI25" s="277">
        <f t="shared" si="23"/>
        <v>144</v>
      </c>
      <c r="AJ25" s="277">
        <f t="shared" si="23"/>
        <v>159</v>
      </c>
      <c r="AK25" s="277">
        <f t="shared" si="23"/>
        <v>177</v>
      </c>
      <c r="AL25" s="277">
        <f t="shared" si="23"/>
        <v>195</v>
      </c>
      <c r="AM25" s="277">
        <f t="shared" si="23"/>
        <v>216</v>
      </c>
      <c r="AN25" s="277">
        <f t="shared" si="23"/>
        <v>240</v>
      </c>
      <c r="AO25" s="277">
        <f t="shared" si="23"/>
        <v>264</v>
      </c>
      <c r="AP25" s="277">
        <f t="shared" si="23"/>
        <v>291</v>
      </c>
      <c r="AQ25" s="277">
        <f t="shared" si="23"/>
        <v>321</v>
      </c>
      <c r="AR25" s="277">
        <f t="shared" si="23"/>
        <v>354</v>
      </c>
      <c r="AS25" s="277">
        <f t="shared" si="23"/>
        <v>390</v>
      </c>
      <c r="AT25" s="277">
        <f t="shared" si="23"/>
        <v>429</v>
      </c>
      <c r="AU25" s="277">
        <f t="shared" si="23"/>
        <v>474</v>
      </c>
      <c r="AV25" s="277">
        <f t="shared" si="23"/>
        <v>522</v>
      </c>
      <c r="AW25" s="277">
        <f t="shared" si="23"/>
        <v>576</v>
      </c>
      <c r="AX25" s="277">
        <f t="shared" si="23"/>
        <v>636</v>
      </c>
      <c r="AY25" s="277">
        <f t="shared" si="23"/>
        <v>702</v>
      </c>
      <c r="AZ25" s="277">
        <f t="shared" si="23"/>
        <v>774</v>
      </c>
      <c r="BA25" s="277">
        <f t="shared" si="23"/>
        <v>852</v>
      </c>
      <c r="BB25" s="277">
        <f t="shared" si="23"/>
        <v>939</v>
      </c>
      <c r="BC25" s="277">
        <f t="shared" si="23"/>
        <v>1035</v>
      </c>
      <c r="BD25" s="277">
        <f t="shared" si="23"/>
        <v>1140</v>
      </c>
      <c r="BE25" s="277">
        <f t="shared" si="23"/>
        <v>1254</v>
      </c>
      <c r="BF25" s="277">
        <f t="shared" si="23"/>
        <v>1380</v>
      </c>
      <c r="BG25" s="277">
        <f t="shared" si="23"/>
        <v>1518</v>
      </c>
      <c r="BH25" s="277">
        <f t="shared" si="23"/>
        <v>1671</v>
      </c>
      <c r="BI25" s="277">
        <f t="shared" si="23"/>
        <v>1839</v>
      </c>
      <c r="BJ25" s="277">
        <f t="shared" si="23"/>
        <v>2025</v>
      </c>
      <c r="BK25" s="277">
        <f t="shared" si="23"/>
        <v>2067</v>
      </c>
      <c r="BL25" s="277">
        <f t="shared" si="23"/>
        <v>2109</v>
      </c>
      <c r="BM25" s="277">
        <f t="shared" si="23"/>
        <v>2154</v>
      </c>
      <c r="BN25" s="277">
        <f t="shared" si="23"/>
        <v>2199</v>
      </c>
    </row>
    <row r="26" spans="2:66" ht="15" thickBot="1" x14ac:dyDescent="0.4">
      <c r="B26" s="280">
        <v>22</v>
      </c>
      <c r="C26" s="286"/>
      <c r="D26" s="286"/>
      <c r="E26" s="277">
        <v>54</v>
      </c>
      <c r="F26" s="277">
        <v>3</v>
      </c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>
        <f t="shared" ref="AB26:BN26" si="24">$F$26*G3</f>
        <v>60</v>
      </c>
      <c r="AC26" s="277">
        <f t="shared" si="24"/>
        <v>66</v>
      </c>
      <c r="AD26" s="277">
        <f t="shared" si="24"/>
        <v>75</v>
      </c>
      <c r="AE26" s="277">
        <f t="shared" si="24"/>
        <v>84</v>
      </c>
      <c r="AF26" s="277">
        <f t="shared" si="24"/>
        <v>93</v>
      </c>
      <c r="AG26" s="277">
        <f t="shared" si="24"/>
        <v>105</v>
      </c>
      <c r="AH26" s="277">
        <f t="shared" si="24"/>
        <v>117</v>
      </c>
      <c r="AI26" s="277">
        <f t="shared" si="24"/>
        <v>129</v>
      </c>
      <c r="AJ26" s="277">
        <f t="shared" si="24"/>
        <v>144</v>
      </c>
      <c r="AK26" s="277">
        <f t="shared" si="24"/>
        <v>159</v>
      </c>
      <c r="AL26" s="277">
        <f t="shared" si="24"/>
        <v>177</v>
      </c>
      <c r="AM26" s="277">
        <f t="shared" si="24"/>
        <v>195</v>
      </c>
      <c r="AN26" s="277">
        <f t="shared" si="24"/>
        <v>216</v>
      </c>
      <c r="AO26" s="277">
        <f t="shared" si="24"/>
        <v>240</v>
      </c>
      <c r="AP26" s="277">
        <f t="shared" si="24"/>
        <v>264</v>
      </c>
      <c r="AQ26" s="277">
        <f t="shared" si="24"/>
        <v>291</v>
      </c>
      <c r="AR26" s="277">
        <f t="shared" si="24"/>
        <v>321</v>
      </c>
      <c r="AS26" s="277">
        <f t="shared" si="24"/>
        <v>354</v>
      </c>
      <c r="AT26" s="277">
        <f t="shared" si="24"/>
        <v>390</v>
      </c>
      <c r="AU26" s="277">
        <f t="shared" si="24"/>
        <v>429</v>
      </c>
      <c r="AV26" s="277">
        <f t="shared" si="24"/>
        <v>474</v>
      </c>
      <c r="AW26" s="277">
        <f t="shared" si="24"/>
        <v>522</v>
      </c>
      <c r="AX26" s="277">
        <f t="shared" si="24"/>
        <v>576</v>
      </c>
      <c r="AY26" s="277">
        <f t="shared" si="24"/>
        <v>636</v>
      </c>
      <c r="AZ26" s="277">
        <f t="shared" si="24"/>
        <v>702</v>
      </c>
      <c r="BA26" s="277">
        <f t="shared" si="24"/>
        <v>774</v>
      </c>
      <c r="BB26" s="277">
        <f t="shared" si="24"/>
        <v>852</v>
      </c>
      <c r="BC26" s="277">
        <f t="shared" si="24"/>
        <v>939</v>
      </c>
      <c r="BD26" s="277">
        <f t="shared" si="24"/>
        <v>1035</v>
      </c>
      <c r="BE26" s="277">
        <f t="shared" si="24"/>
        <v>1140</v>
      </c>
      <c r="BF26" s="277">
        <f t="shared" si="24"/>
        <v>1254</v>
      </c>
      <c r="BG26" s="277">
        <f t="shared" si="24"/>
        <v>1380</v>
      </c>
      <c r="BH26" s="277">
        <f t="shared" si="24"/>
        <v>1518</v>
      </c>
      <c r="BI26" s="277">
        <f t="shared" si="24"/>
        <v>1671</v>
      </c>
      <c r="BJ26" s="277">
        <f t="shared" si="24"/>
        <v>1839</v>
      </c>
      <c r="BK26" s="277">
        <f t="shared" si="24"/>
        <v>2025</v>
      </c>
      <c r="BL26" s="277">
        <f t="shared" si="24"/>
        <v>2067</v>
      </c>
      <c r="BM26" s="277">
        <f t="shared" si="24"/>
        <v>2109</v>
      </c>
      <c r="BN26" s="277">
        <f t="shared" si="24"/>
        <v>2154</v>
      </c>
    </row>
    <row r="27" spans="2:66" ht="15" thickBot="1" x14ac:dyDescent="0.4">
      <c r="B27" s="280">
        <v>23</v>
      </c>
      <c r="C27" s="286"/>
      <c r="D27" s="286"/>
      <c r="E27" s="277">
        <v>57</v>
      </c>
      <c r="F27" s="277">
        <v>3</v>
      </c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>
        <f t="shared" ref="AC27:BN27" si="25">$F$27*G3</f>
        <v>60</v>
      </c>
      <c r="AD27" s="277">
        <f t="shared" si="25"/>
        <v>66</v>
      </c>
      <c r="AE27" s="277">
        <f t="shared" si="25"/>
        <v>75</v>
      </c>
      <c r="AF27" s="277">
        <f t="shared" si="25"/>
        <v>84</v>
      </c>
      <c r="AG27" s="277">
        <f t="shared" si="25"/>
        <v>93</v>
      </c>
      <c r="AH27" s="277">
        <f t="shared" si="25"/>
        <v>105</v>
      </c>
      <c r="AI27" s="277">
        <f t="shared" si="25"/>
        <v>117</v>
      </c>
      <c r="AJ27" s="277">
        <f t="shared" si="25"/>
        <v>129</v>
      </c>
      <c r="AK27" s="277">
        <f t="shared" si="25"/>
        <v>144</v>
      </c>
      <c r="AL27" s="277">
        <f t="shared" si="25"/>
        <v>159</v>
      </c>
      <c r="AM27" s="277">
        <f t="shared" si="25"/>
        <v>177</v>
      </c>
      <c r="AN27" s="277">
        <f t="shared" si="25"/>
        <v>195</v>
      </c>
      <c r="AO27" s="277">
        <f t="shared" si="25"/>
        <v>216</v>
      </c>
      <c r="AP27" s="277">
        <f t="shared" si="25"/>
        <v>240</v>
      </c>
      <c r="AQ27" s="277">
        <f t="shared" si="25"/>
        <v>264</v>
      </c>
      <c r="AR27" s="277">
        <f t="shared" si="25"/>
        <v>291</v>
      </c>
      <c r="AS27" s="277">
        <f t="shared" si="25"/>
        <v>321</v>
      </c>
      <c r="AT27" s="277">
        <f t="shared" si="25"/>
        <v>354</v>
      </c>
      <c r="AU27" s="277">
        <f t="shared" si="25"/>
        <v>390</v>
      </c>
      <c r="AV27" s="277">
        <f t="shared" si="25"/>
        <v>429</v>
      </c>
      <c r="AW27" s="277">
        <f t="shared" si="25"/>
        <v>474</v>
      </c>
      <c r="AX27" s="277">
        <f t="shared" si="25"/>
        <v>522</v>
      </c>
      <c r="AY27" s="277">
        <f t="shared" si="25"/>
        <v>576</v>
      </c>
      <c r="AZ27" s="277">
        <f t="shared" si="25"/>
        <v>636</v>
      </c>
      <c r="BA27" s="277">
        <f t="shared" si="25"/>
        <v>702</v>
      </c>
      <c r="BB27" s="277">
        <f t="shared" si="25"/>
        <v>774</v>
      </c>
      <c r="BC27" s="277">
        <f t="shared" si="25"/>
        <v>852</v>
      </c>
      <c r="BD27" s="277">
        <f t="shared" si="25"/>
        <v>939</v>
      </c>
      <c r="BE27" s="277">
        <f t="shared" si="25"/>
        <v>1035</v>
      </c>
      <c r="BF27" s="277">
        <f t="shared" si="25"/>
        <v>1140</v>
      </c>
      <c r="BG27" s="277">
        <f t="shared" si="25"/>
        <v>1254</v>
      </c>
      <c r="BH27" s="277">
        <f t="shared" si="25"/>
        <v>1380</v>
      </c>
      <c r="BI27" s="277">
        <f t="shared" si="25"/>
        <v>1518</v>
      </c>
      <c r="BJ27" s="277">
        <f t="shared" si="25"/>
        <v>1671</v>
      </c>
      <c r="BK27" s="277">
        <f t="shared" si="25"/>
        <v>1839</v>
      </c>
      <c r="BL27" s="277">
        <f t="shared" si="25"/>
        <v>2025</v>
      </c>
      <c r="BM27" s="277">
        <f t="shared" si="25"/>
        <v>2067</v>
      </c>
      <c r="BN27" s="277">
        <f t="shared" si="25"/>
        <v>2109</v>
      </c>
    </row>
    <row r="28" spans="2:66" ht="15" thickBot="1" x14ac:dyDescent="0.4">
      <c r="B28" s="280">
        <v>24</v>
      </c>
      <c r="C28" s="286"/>
      <c r="D28" s="286"/>
      <c r="E28" s="277">
        <v>60</v>
      </c>
      <c r="F28" s="277">
        <v>3</v>
      </c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>
        <f t="shared" ref="AD28:BN28" si="26">$F$28*G3</f>
        <v>60</v>
      </c>
      <c r="AE28" s="277">
        <f t="shared" si="26"/>
        <v>66</v>
      </c>
      <c r="AF28" s="277">
        <f t="shared" si="26"/>
        <v>75</v>
      </c>
      <c r="AG28" s="277">
        <f t="shared" si="26"/>
        <v>84</v>
      </c>
      <c r="AH28" s="277">
        <f t="shared" si="26"/>
        <v>93</v>
      </c>
      <c r="AI28" s="277">
        <f t="shared" si="26"/>
        <v>105</v>
      </c>
      <c r="AJ28" s="277">
        <f t="shared" si="26"/>
        <v>117</v>
      </c>
      <c r="AK28" s="277">
        <f t="shared" si="26"/>
        <v>129</v>
      </c>
      <c r="AL28" s="277">
        <f t="shared" si="26"/>
        <v>144</v>
      </c>
      <c r="AM28" s="277">
        <f t="shared" si="26"/>
        <v>159</v>
      </c>
      <c r="AN28" s="277">
        <f t="shared" si="26"/>
        <v>177</v>
      </c>
      <c r="AO28" s="277">
        <f t="shared" si="26"/>
        <v>195</v>
      </c>
      <c r="AP28" s="277">
        <f t="shared" si="26"/>
        <v>216</v>
      </c>
      <c r="AQ28" s="277">
        <f t="shared" si="26"/>
        <v>240</v>
      </c>
      <c r="AR28" s="277">
        <f t="shared" si="26"/>
        <v>264</v>
      </c>
      <c r="AS28" s="277">
        <f t="shared" si="26"/>
        <v>291</v>
      </c>
      <c r="AT28" s="277">
        <f t="shared" si="26"/>
        <v>321</v>
      </c>
      <c r="AU28" s="277">
        <f t="shared" si="26"/>
        <v>354</v>
      </c>
      <c r="AV28" s="277">
        <f t="shared" si="26"/>
        <v>390</v>
      </c>
      <c r="AW28" s="277">
        <f t="shared" si="26"/>
        <v>429</v>
      </c>
      <c r="AX28" s="277">
        <f t="shared" si="26"/>
        <v>474</v>
      </c>
      <c r="AY28" s="277">
        <f t="shared" si="26"/>
        <v>522</v>
      </c>
      <c r="AZ28" s="277">
        <f t="shared" si="26"/>
        <v>576</v>
      </c>
      <c r="BA28" s="277">
        <f t="shared" si="26"/>
        <v>636</v>
      </c>
      <c r="BB28" s="277">
        <f t="shared" si="26"/>
        <v>702</v>
      </c>
      <c r="BC28" s="277">
        <f t="shared" si="26"/>
        <v>774</v>
      </c>
      <c r="BD28" s="277">
        <f t="shared" si="26"/>
        <v>852</v>
      </c>
      <c r="BE28" s="277">
        <f t="shared" si="26"/>
        <v>939</v>
      </c>
      <c r="BF28" s="277">
        <f t="shared" si="26"/>
        <v>1035</v>
      </c>
      <c r="BG28" s="277">
        <f t="shared" si="26"/>
        <v>1140</v>
      </c>
      <c r="BH28" s="277">
        <f t="shared" si="26"/>
        <v>1254</v>
      </c>
      <c r="BI28" s="277">
        <f t="shared" si="26"/>
        <v>1380</v>
      </c>
      <c r="BJ28" s="277">
        <f t="shared" si="26"/>
        <v>1518</v>
      </c>
      <c r="BK28" s="277">
        <f t="shared" si="26"/>
        <v>1671</v>
      </c>
      <c r="BL28" s="277">
        <f t="shared" si="26"/>
        <v>1839</v>
      </c>
      <c r="BM28" s="277">
        <f t="shared" si="26"/>
        <v>2025</v>
      </c>
      <c r="BN28" s="277">
        <f t="shared" si="26"/>
        <v>2067</v>
      </c>
    </row>
    <row r="29" spans="2:66" ht="15" thickBot="1" x14ac:dyDescent="0.4">
      <c r="B29" s="280">
        <v>25</v>
      </c>
      <c r="C29" s="286"/>
      <c r="D29" s="286"/>
      <c r="E29" s="277">
        <v>63</v>
      </c>
      <c r="F29" s="277">
        <v>3</v>
      </c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>
        <f t="shared" ref="AE29:BN29" si="27">$F$29*G3</f>
        <v>60</v>
      </c>
      <c r="AF29" s="277">
        <f t="shared" si="27"/>
        <v>66</v>
      </c>
      <c r="AG29" s="277">
        <f t="shared" si="27"/>
        <v>75</v>
      </c>
      <c r="AH29" s="277">
        <f t="shared" si="27"/>
        <v>84</v>
      </c>
      <c r="AI29" s="277">
        <f t="shared" si="27"/>
        <v>93</v>
      </c>
      <c r="AJ29" s="277">
        <f t="shared" si="27"/>
        <v>105</v>
      </c>
      <c r="AK29" s="277">
        <f t="shared" si="27"/>
        <v>117</v>
      </c>
      <c r="AL29" s="277">
        <f t="shared" si="27"/>
        <v>129</v>
      </c>
      <c r="AM29" s="277">
        <f t="shared" si="27"/>
        <v>144</v>
      </c>
      <c r="AN29" s="277">
        <f t="shared" si="27"/>
        <v>159</v>
      </c>
      <c r="AO29" s="277">
        <f t="shared" si="27"/>
        <v>177</v>
      </c>
      <c r="AP29" s="277">
        <f t="shared" si="27"/>
        <v>195</v>
      </c>
      <c r="AQ29" s="277">
        <f t="shared" si="27"/>
        <v>216</v>
      </c>
      <c r="AR29" s="277">
        <f t="shared" si="27"/>
        <v>240</v>
      </c>
      <c r="AS29" s="277">
        <f t="shared" si="27"/>
        <v>264</v>
      </c>
      <c r="AT29" s="277">
        <f t="shared" si="27"/>
        <v>291</v>
      </c>
      <c r="AU29" s="277">
        <f t="shared" si="27"/>
        <v>321</v>
      </c>
      <c r="AV29" s="277">
        <f t="shared" si="27"/>
        <v>354</v>
      </c>
      <c r="AW29" s="277">
        <f t="shared" si="27"/>
        <v>390</v>
      </c>
      <c r="AX29" s="277">
        <f t="shared" si="27"/>
        <v>429</v>
      </c>
      <c r="AY29" s="277">
        <f t="shared" si="27"/>
        <v>474</v>
      </c>
      <c r="AZ29" s="277">
        <f t="shared" si="27"/>
        <v>522</v>
      </c>
      <c r="BA29" s="277">
        <f t="shared" si="27"/>
        <v>576</v>
      </c>
      <c r="BB29" s="277">
        <f t="shared" si="27"/>
        <v>636</v>
      </c>
      <c r="BC29" s="277">
        <f t="shared" si="27"/>
        <v>702</v>
      </c>
      <c r="BD29" s="277">
        <f t="shared" si="27"/>
        <v>774</v>
      </c>
      <c r="BE29" s="277">
        <f t="shared" si="27"/>
        <v>852</v>
      </c>
      <c r="BF29" s="277">
        <f t="shared" si="27"/>
        <v>939</v>
      </c>
      <c r="BG29" s="277">
        <f t="shared" si="27"/>
        <v>1035</v>
      </c>
      <c r="BH29" s="277">
        <f t="shared" si="27"/>
        <v>1140</v>
      </c>
      <c r="BI29" s="277">
        <f t="shared" si="27"/>
        <v>1254</v>
      </c>
      <c r="BJ29" s="277">
        <f t="shared" si="27"/>
        <v>1380</v>
      </c>
      <c r="BK29" s="277">
        <f t="shared" si="27"/>
        <v>1518</v>
      </c>
      <c r="BL29" s="277">
        <f t="shared" si="27"/>
        <v>1671</v>
      </c>
      <c r="BM29" s="277">
        <f t="shared" si="27"/>
        <v>1839</v>
      </c>
      <c r="BN29" s="277">
        <f t="shared" si="27"/>
        <v>2025</v>
      </c>
    </row>
    <row r="30" spans="2:66" ht="15" thickBot="1" x14ac:dyDescent="0.4">
      <c r="B30" s="280">
        <v>26</v>
      </c>
      <c r="C30" s="286"/>
      <c r="D30" s="286"/>
      <c r="E30" s="277">
        <v>66</v>
      </c>
      <c r="F30" s="277">
        <v>3</v>
      </c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>
        <f t="shared" ref="AF30:BN30" si="28">$F$30*G3</f>
        <v>60</v>
      </c>
      <c r="AG30" s="277">
        <f t="shared" si="28"/>
        <v>66</v>
      </c>
      <c r="AH30" s="277">
        <f t="shared" si="28"/>
        <v>75</v>
      </c>
      <c r="AI30" s="277">
        <f t="shared" si="28"/>
        <v>84</v>
      </c>
      <c r="AJ30" s="277">
        <f t="shared" si="28"/>
        <v>93</v>
      </c>
      <c r="AK30" s="277">
        <f t="shared" si="28"/>
        <v>105</v>
      </c>
      <c r="AL30" s="277">
        <f t="shared" si="28"/>
        <v>117</v>
      </c>
      <c r="AM30" s="277">
        <f t="shared" si="28"/>
        <v>129</v>
      </c>
      <c r="AN30" s="277">
        <f t="shared" si="28"/>
        <v>144</v>
      </c>
      <c r="AO30" s="277">
        <f t="shared" si="28"/>
        <v>159</v>
      </c>
      <c r="AP30" s="277">
        <f t="shared" si="28"/>
        <v>177</v>
      </c>
      <c r="AQ30" s="277">
        <f t="shared" si="28"/>
        <v>195</v>
      </c>
      <c r="AR30" s="277">
        <f t="shared" si="28"/>
        <v>216</v>
      </c>
      <c r="AS30" s="277">
        <f t="shared" si="28"/>
        <v>240</v>
      </c>
      <c r="AT30" s="277">
        <f t="shared" si="28"/>
        <v>264</v>
      </c>
      <c r="AU30" s="277">
        <f t="shared" si="28"/>
        <v>291</v>
      </c>
      <c r="AV30" s="277">
        <f t="shared" si="28"/>
        <v>321</v>
      </c>
      <c r="AW30" s="277">
        <f t="shared" si="28"/>
        <v>354</v>
      </c>
      <c r="AX30" s="277">
        <f t="shared" si="28"/>
        <v>390</v>
      </c>
      <c r="AY30" s="277">
        <f t="shared" si="28"/>
        <v>429</v>
      </c>
      <c r="AZ30" s="277">
        <f t="shared" si="28"/>
        <v>474</v>
      </c>
      <c r="BA30" s="277">
        <f t="shared" si="28"/>
        <v>522</v>
      </c>
      <c r="BB30" s="277">
        <f t="shared" si="28"/>
        <v>576</v>
      </c>
      <c r="BC30" s="277">
        <f t="shared" si="28"/>
        <v>636</v>
      </c>
      <c r="BD30" s="277">
        <f t="shared" si="28"/>
        <v>702</v>
      </c>
      <c r="BE30" s="277">
        <f t="shared" si="28"/>
        <v>774</v>
      </c>
      <c r="BF30" s="277">
        <f t="shared" si="28"/>
        <v>852</v>
      </c>
      <c r="BG30" s="277">
        <f t="shared" si="28"/>
        <v>939</v>
      </c>
      <c r="BH30" s="277">
        <f t="shared" si="28"/>
        <v>1035</v>
      </c>
      <c r="BI30" s="277">
        <f t="shared" si="28"/>
        <v>1140</v>
      </c>
      <c r="BJ30" s="277">
        <f t="shared" si="28"/>
        <v>1254</v>
      </c>
      <c r="BK30" s="277">
        <f t="shared" si="28"/>
        <v>1380</v>
      </c>
      <c r="BL30" s="277">
        <f t="shared" si="28"/>
        <v>1518</v>
      </c>
      <c r="BM30" s="277">
        <f t="shared" si="28"/>
        <v>1671</v>
      </c>
      <c r="BN30" s="277">
        <f t="shared" si="28"/>
        <v>1839</v>
      </c>
    </row>
    <row r="31" spans="2:66" ht="15" thickBot="1" x14ac:dyDescent="0.4">
      <c r="B31" s="280">
        <v>27</v>
      </c>
      <c r="C31" s="286"/>
      <c r="D31" s="286"/>
      <c r="E31" s="277">
        <v>69</v>
      </c>
      <c r="F31" s="277">
        <v>3</v>
      </c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>
        <f t="shared" ref="AG31:BN31" si="29">$F$31*G3</f>
        <v>60</v>
      </c>
      <c r="AH31" s="277">
        <f t="shared" si="29"/>
        <v>66</v>
      </c>
      <c r="AI31" s="277">
        <f t="shared" si="29"/>
        <v>75</v>
      </c>
      <c r="AJ31" s="277">
        <f t="shared" si="29"/>
        <v>84</v>
      </c>
      <c r="AK31" s="277">
        <f t="shared" si="29"/>
        <v>93</v>
      </c>
      <c r="AL31" s="277">
        <f t="shared" si="29"/>
        <v>105</v>
      </c>
      <c r="AM31" s="277">
        <f t="shared" si="29"/>
        <v>117</v>
      </c>
      <c r="AN31" s="277">
        <f t="shared" si="29"/>
        <v>129</v>
      </c>
      <c r="AO31" s="277">
        <f t="shared" si="29"/>
        <v>144</v>
      </c>
      <c r="AP31" s="277">
        <f t="shared" si="29"/>
        <v>159</v>
      </c>
      <c r="AQ31" s="277">
        <f t="shared" si="29"/>
        <v>177</v>
      </c>
      <c r="AR31" s="277">
        <f t="shared" si="29"/>
        <v>195</v>
      </c>
      <c r="AS31" s="277">
        <f t="shared" si="29"/>
        <v>216</v>
      </c>
      <c r="AT31" s="277">
        <f t="shared" si="29"/>
        <v>240</v>
      </c>
      <c r="AU31" s="277">
        <f t="shared" si="29"/>
        <v>264</v>
      </c>
      <c r="AV31" s="277">
        <f t="shared" si="29"/>
        <v>291</v>
      </c>
      <c r="AW31" s="277">
        <f t="shared" si="29"/>
        <v>321</v>
      </c>
      <c r="AX31" s="277">
        <f t="shared" si="29"/>
        <v>354</v>
      </c>
      <c r="AY31" s="277">
        <f t="shared" si="29"/>
        <v>390</v>
      </c>
      <c r="AZ31" s="277">
        <f t="shared" si="29"/>
        <v>429</v>
      </c>
      <c r="BA31" s="277">
        <f t="shared" si="29"/>
        <v>474</v>
      </c>
      <c r="BB31" s="277">
        <f t="shared" si="29"/>
        <v>522</v>
      </c>
      <c r="BC31" s="277">
        <f t="shared" si="29"/>
        <v>576</v>
      </c>
      <c r="BD31" s="277">
        <f t="shared" si="29"/>
        <v>636</v>
      </c>
      <c r="BE31" s="277">
        <f t="shared" si="29"/>
        <v>702</v>
      </c>
      <c r="BF31" s="277">
        <f t="shared" si="29"/>
        <v>774</v>
      </c>
      <c r="BG31" s="277">
        <f t="shared" si="29"/>
        <v>852</v>
      </c>
      <c r="BH31" s="277">
        <f t="shared" si="29"/>
        <v>939</v>
      </c>
      <c r="BI31" s="277">
        <f t="shared" si="29"/>
        <v>1035</v>
      </c>
      <c r="BJ31" s="277">
        <f t="shared" si="29"/>
        <v>1140</v>
      </c>
      <c r="BK31" s="277">
        <f t="shared" si="29"/>
        <v>1254</v>
      </c>
      <c r="BL31" s="277">
        <f t="shared" si="29"/>
        <v>1380</v>
      </c>
      <c r="BM31" s="277">
        <f t="shared" si="29"/>
        <v>1518</v>
      </c>
      <c r="BN31" s="277">
        <f t="shared" si="29"/>
        <v>1671</v>
      </c>
    </row>
    <row r="32" spans="2:66" ht="15" thickBot="1" x14ac:dyDescent="0.4">
      <c r="B32" s="280">
        <v>28</v>
      </c>
      <c r="C32" s="286"/>
      <c r="D32" s="286"/>
      <c r="E32" s="277">
        <v>72</v>
      </c>
      <c r="F32" s="277">
        <v>3</v>
      </c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>
        <f t="shared" ref="AH32:BN32" si="30">$F$32*G3</f>
        <v>60</v>
      </c>
      <c r="AI32" s="277">
        <f t="shared" si="30"/>
        <v>66</v>
      </c>
      <c r="AJ32" s="277">
        <f t="shared" si="30"/>
        <v>75</v>
      </c>
      <c r="AK32" s="277">
        <f t="shared" si="30"/>
        <v>84</v>
      </c>
      <c r="AL32" s="277">
        <f t="shared" si="30"/>
        <v>93</v>
      </c>
      <c r="AM32" s="277">
        <f t="shared" si="30"/>
        <v>105</v>
      </c>
      <c r="AN32" s="277">
        <f t="shared" si="30"/>
        <v>117</v>
      </c>
      <c r="AO32" s="277">
        <f t="shared" si="30"/>
        <v>129</v>
      </c>
      <c r="AP32" s="277">
        <f t="shared" si="30"/>
        <v>144</v>
      </c>
      <c r="AQ32" s="277">
        <f t="shared" si="30"/>
        <v>159</v>
      </c>
      <c r="AR32" s="277">
        <f t="shared" si="30"/>
        <v>177</v>
      </c>
      <c r="AS32" s="277">
        <f t="shared" si="30"/>
        <v>195</v>
      </c>
      <c r="AT32" s="277">
        <f t="shared" si="30"/>
        <v>216</v>
      </c>
      <c r="AU32" s="277">
        <f t="shared" si="30"/>
        <v>240</v>
      </c>
      <c r="AV32" s="277">
        <f t="shared" si="30"/>
        <v>264</v>
      </c>
      <c r="AW32" s="277">
        <f t="shared" si="30"/>
        <v>291</v>
      </c>
      <c r="AX32" s="277">
        <f t="shared" si="30"/>
        <v>321</v>
      </c>
      <c r="AY32" s="277">
        <f t="shared" si="30"/>
        <v>354</v>
      </c>
      <c r="AZ32" s="277">
        <f t="shared" si="30"/>
        <v>390</v>
      </c>
      <c r="BA32" s="277">
        <f t="shared" si="30"/>
        <v>429</v>
      </c>
      <c r="BB32" s="277">
        <f t="shared" si="30"/>
        <v>474</v>
      </c>
      <c r="BC32" s="277">
        <f t="shared" si="30"/>
        <v>522</v>
      </c>
      <c r="BD32" s="277">
        <f t="shared" si="30"/>
        <v>576</v>
      </c>
      <c r="BE32" s="277">
        <f t="shared" si="30"/>
        <v>636</v>
      </c>
      <c r="BF32" s="277">
        <f t="shared" si="30"/>
        <v>702</v>
      </c>
      <c r="BG32" s="277">
        <f t="shared" si="30"/>
        <v>774</v>
      </c>
      <c r="BH32" s="277">
        <f t="shared" si="30"/>
        <v>852</v>
      </c>
      <c r="BI32" s="277">
        <f t="shared" si="30"/>
        <v>939</v>
      </c>
      <c r="BJ32" s="277">
        <f t="shared" si="30"/>
        <v>1035</v>
      </c>
      <c r="BK32" s="277">
        <f t="shared" si="30"/>
        <v>1140</v>
      </c>
      <c r="BL32" s="277">
        <f t="shared" si="30"/>
        <v>1254</v>
      </c>
      <c r="BM32" s="277">
        <f t="shared" si="30"/>
        <v>1380</v>
      </c>
      <c r="BN32" s="277">
        <f t="shared" si="30"/>
        <v>1518</v>
      </c>
    </row>
    <row r="33" spans="2:66" ht="15" thickBot="1" x14ac:dyDescent="0.4">
      <c r="B33" s="280">
        <v>29</v>
      </c>
      <c r="C33" s="286"/>
      <c r="D33" s="286"/>
      <c r="E33" s="277">
        <v>75</v>
      </c>
      <c r="F33" s="277">
        <v>3</v>
      </c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>
        <f t="shared" ref="AI33:BN33" si="31">$F$33*G3</f>
        <v>60</v>
      </c>
      <c r="AJ33" s="277">
        <f t="shared" si="31"/>
        <v>66</v>
      </c>
      <c r="AK33" s="277">
        <f t="shared" si="31"/>
        <v>75</v>
      </c>
      <c r="AL33" s="277">
        <f t="shared" si="31"/>
        <v>84</v>
      </c>
      <c r="AM33" s="277">
        <f t="shared" si="31"/>
        <v>93</v>
      </c>
      <c r="AN33" s="277">
        <f t="shared" si="31"/>
        <v>105</v>
      </c>
      <c r="AO33" s="277">
        <f t="shared" si="31"/>
        <v>117</v>
      </c>
      <c r="AP33" s="277">
        <f t="shared" si="31"/>
        <v>129</v>
      </c>
      <c r="AQ33" s="277">
        <f t="shared" si="31"/>
        <v>144</v>
      </c>
      <c r="AR33" s="277">
        <f t="shared" si="31"/>
        <v>159</v>
      </c>
      <c r="AS33" s="277">
        <f t="shared" si="31"/>
        <v>177</v>
      </c>
      <c r="AT33" s="277">
        <f t="shared" si="31"/>
        <v>195</v>
      </c>
      <c r="AU33" s="277">
        <f t="shared" si="31"/>
        <v>216</v>
      </c>
      <c r="AV33" s="277">
        <f t="shared" si="31"/>
        <v>240</v>
      </c>
      <c r="AW33" s="277">
        <f t="shared" si="31"/>
        <v>264</v>
      </c>
      <c r="AX33" s="277">
        <f t="shared" si="31"/>
        <v>291</v>
      </c>
      <c r="AY33" s="277">
        <f t="shared" si="31"/>
        <v>321</v>
      </c>
      <c r="AZ33" s="277">
        <f t="shared" si="31"/>
        <v>354</v>
      </c>
      <c r="BA33" s="277">
        <f t="shared" si="31"/>
        <v>390</v>
      </c>
      <c r="BB33" s="277">
        <f t="shared" si="31"/>
        <v>429</v>
      </c>
      <c r="BC33" s="277">
        <f t="shared" si="31"/>
        <v>474</v>
      </c>
      <c r="BD33" s="277">
        <f t="shared" si="31"/>
        <v>522</v>
      </c>
      <c r="BE33" s="277">
        <f t="shared" si="31"/>
        <v>576</v>
      </c>
      <c r="BF33" s="277">
        <f t="shared" si="31"/>
        <v>636</v>
      </c>
      <c r="BG33" s="277">
        <f t="shared" si="31"/>
        <v>702</v>
      </c>
      <c r="BH33" s="277">
        <f t="shared" si="31"/>
        <v>774</v>
      </c>
      <c r="BI33" s="277">
        <f t="shared" si="31"/>
        <v>852</v>
      </c>
      <c r="BJ33" s="277">
        <f t="shared" si="31"/>
        <v>939</v>
      </c>
      <c r="BK33" s="277">
        <f t="shared" si="31"/>
        <v>1035</v>
      </c>
      <c r="BL33" s="277">
        <f t="shared" si="31"/>
        <v>1140</v>
      </c>
      <c r="BM33" s="277">
        <f t="shared" si="31"/>
        <v>1254</v>
      </c>
      <c r="BN33" s="277">
        <f t="shared" si="31"/>
        <v>1380</v>
      </c>
    </row>
    <row r="34" spans="2:66" ht="15" thickBot="1" x14ac:dyDescent="0.4">
      <c r="B34" s="280">
        <v>30</v>
      </c>
      <c r="C34" s="286"/>
      <c r="D34" s="286"/>
      <c r="E34" s="277">
        <v>78</v>
      </c>
      <c r="F34" s="277">
        <v>3</v>
      </c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>
        <f t="shared" ref="AJ34:BN34" si="32">$F$34*G3</f>
        <v>60</v>
      </c>
      <c r="AK34" s="277">
        <f t="shared" si="32"/>
        <v>66</v>
      </c>
      <c r="AL34" s="277">
        <f t="shared" si="32"/>
        <v>75</v>
      </c>
      <c r="AM34" s="277">
        <f t="shared" si="32"/>
        <v>84</v>
      </c>
      <c r="AN34" s="277">
        <f t="shared" si="32"/>
        <v>93</v>
      </c>
      <c r="AO34" s="277">
        <f t="shared" si="32"/>
        <v>105</v>
      </c>
      <c r="AP34" s="277">
        <f t="shared" si="32"/>
        <v>117</v>
      </c>
      <c r="AQ34" s="277">
        <f t="shared" si="32"/>
        <v>129</v>
      </c>
      <c r="AR34" s="277">
        <f t="shared" si="32"/>
        <v>144</v>
      </c>
      <c r="AS34" s="277">
        <f t="shared" si="32"/>
        <v>159</v>
      </c>
      <c r="AT34" s="277">
        <f t="shared" si="32"/>
        <v>177</v>
      </c>
      <c r="AU34" s="277">
        <f t="shared" si="32"/>
        <v>195</v>
      </c>
      <c r="AV34" s="277">
        <f t="shared" si="32"/>
        <v>216</v>
      </c>
      <c r="AW34" s="277">
        <f t="shared" si="32"/>
        <v>240</v>
      </c>
      <c r="AX34" s="277">
        <f t="shared" si="32"/>
        <v>264</v>
      </c>
      <c r="AY34" s="277">
        <f t="shared" si="32"/>
        <v>291</v>
      </c>
      <c r="AZ34" s="277">
        <f t="shared" si="32"/>
        <v>321</v>
      </c>
      <c r="BA34" s="277">
        <f t="shared" si="32"/>
        <v>354</v>
      </c>
      <c r="BB34" s="277">
        <f t="shared" si="32"/>
        <v>390</v>
      </c>
      <c r="BC34" s="277">
        <f t="shared" si="32"/>
        <v>429</v>
      </c>
      <c r="BD34" s="277">
        <f t="shared" si="32"/>
        <v>474</v>
      </c>
      <c r="BE34" s="277">
        <f t="shared" si="32"/>
        <v>522</v>
      </c>
      <c r="BF34" s="277">
        <f t="shared" si="32"/>
        <v>576</v>
      </c>
      <c r="BG34" s="277">
        <f t="shared" si="32"/>
        <v>636</v>
      </c>
      <c r="BH34" s="277">
        <f t="shared" si="32"/>
        <v>702</v>
      </c>
      <c r="BI34" s="277">
        <f t="shared" si="32"/>
        <v>774</v>
      </c>
      <c r="BJ34" s="277">
        <f t="shared" si="32"/>
        <v>852</v>
      </c>
      <c r="BK34" s="277">
        <f t="shared" si="32"/>
        <v>939</v>
      </c>
      <c r="BL34" s="277">
        <f t="shared" si="32"/>
        <v>1035</v>
      </c>
      <c r="BM34" s="277">
        <f t="shared" si="32"/>
        <v>1140</v>
      </c>
      <c r="BN34" s="277">
        <f t="shared" si="32"/>
        <v>1254</v>
      </c>
    </row>
    <row r="35" spans="2:66" ht="15" thickBot="1" x14ac:dyDescent="0.4">
      <c r="B35" s="280">
        <v>31</v>
      </c>
      <c r="C35" s="286"/>
      <c r="D35" s="286"/>
      <c r="E35" s="277">
        <v>81</v>
      </c>
      <c r="F35" s="277">
        <v>3</v>
      </c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>
        <f t="shared" ref="AK35:BN35" si="33">$F$35*G3</f>
        <v>60</v>
      </c>
      <c r="AL35" s="277">
        <f t="shared" si="33"/>
        <v>66</v>
      </c>
      <c r="AM35" s="277">
        <f t="shared" si="33"/>
        <v>75</v>
      </c>
      <c r="AN35" s="277">
        <f t="shared" si="33"/>
        <v>84</v>
      </c>
      <c r="AO35" s="277">
        <f t="shared" si="33"/>
        <v>93</v>
      </c>
      <c r="AP35" s="277">
        <f t="shared" si="33"/>
        <v>105</v>
      </c>
      <c r="AQ35" s="277">
        <f t="shared" si="33"/>
        <v>117</v>
      </c>
      <c r="AR35" s="277">
        <f t="shared" si="33"/>
        <v>129</v>
      </c>
      <c r="AS35" s="277">
        <f t="shared" si="33"/>
        <v>144</v>
      </c>
      <c r="AT35" s="277">
        <f t="shared" si="33"/>
        <v>159</v>
      </c>
      <c r="AU35" s="277">
        <f t="shared" si="33"/>
        <v>177</v>
      </c>
      <c r="AV35" s="277">
        <f t="shared" si="33"/>
        <v>195</v>
      </c>
      <c r="AW35" s="277">
        <f t="shared" si="33"/>
        <v>216</v>
      </c>
      <c r="AX35" s="277">
        <f t="shared" si="33"/>
        <v>240</v>
      </c>
      <c r="AY35" s="277">
        <f t="shared" si="33"/>
        <v>264</v>
      </c>
      <c r="AZ35" s="277">
        <f t="shared" si="33"/>
        <v>291</v>
      </c>
      <c r="BA35" s="277">
        <f t="shared" si="33"/>
        <v>321</v>
      </c>
      <c r="BB35" s="277">
        <f t="shared" si="33"/>
        <v>354</v>
      </c>
      <c r="BC35" s="277">
        <f t="shared" si="33"/>
        <v>390</v>
      </c>
      <c r="BD35" s="277">
        <f t="shared" si="33"/>
        <v>429</v>
      </c>
      <c r="BE35" s="277">
        <f t="shared" si="33"/>
        <v>474</v>
      </c>
      <c r="BF35" s="277">
        <f t="shared" si="33"/>
        <v>522</v>
      </c>
      <c r="BG35" s="277">
        <f t="shared" si="33"/>
        <v>576</v>
      </c>
      <c r="BH35" s="277">
        <f t="shared" si="33"/>
        <v>636</v>
      </c>
      <c r="BI35" s="277">
        <f t="shared" si="33"/>
        <v>702</v>
      </c>
      <c r="BJ35" s="277">
        <f t="shared" si="33"/>
        <v>774</v>
      </c>
      <c r="BK35" s="277">
        <f t="shared" si="33"/>
        <v>852</v>
      </c>
      <c r="BL35" s="277">
        <f t="shared" si="33"/>
        <v>939</v>
      </c>
      <c r="BM35" s="277">
        <f t="shared" si="33"/>
        <v>1035</v>
      </c>
      <c r="BN35" s="277">
        <f t="shared" si="33"/>
        <v>1140</v>
      </c>
    </row>
    <row r="36" spans="2:66" ht="15" thickBot="1" x14ac:dyDescent="0.4">
      <c r="B36" s="280">
        <v>32</v>
      </c>
      <c r="C36" s="286"/>
      <c r="D36" s="286"/>
      <c r="E36" s="277">
        <v>84</v>
      </c>
      <c r="F36" s="277">
        <v>3</v>
      </c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>
        <f t="shared" ref="AL36:BN36" si="34">$F$36*G3</f>
        <v>60</v>
      </c>
      <c r="AM36" s="277">
        <f t="shared" si="34"/>
        <v>66</v>
      </c>
      <c r="AN36" s="277">
        <f t="shared" si="34"/>
        <v>75</v>
      </c>
      <c r="AO36" s="277">
        <f t="shared" si="34"/>
        <v>84</v>
      </c>
      <c r="AP36" s="277">
        <f t="shared" si="34"/>
        <v>93</v>
      </c>
      <c r="AQ36" s="277">
        <f t="shared" si="34"/>
        <v>105</v>
      </c>
      <c r="AR36" s="277">
        <f t="shared" si="34"/>
        <v>117</v>
      </c>
      <c r="AS36" s="277">
        <f t="shared" si="34"/>
        <v>129</v>
      </c>
      <c r="AT36" s="277">
        <f t="shared" si="34"/>
        <v>144</v>
      </c>
      <c r="AU36" s="277">
        <f t="shared" si="34"/>
        <v>159</v>
      </c>
      <c r="AV36" s="277">
        <f t="shared" si="34"/>
        <v>177</v>
      </c>
      <c r="AW36" s="277">
        <f t="shared" si="34"/>
        <v>195</v>
      </c>
      <c r="AX36" s="277">
        <f t="shared" si="34"/>
        <v>216</v>
      </c>
      <c r="AY36" s="277">
        <f t="shared" si="34"/>
        <v>240</v>
      </c>
      <c r="AZ36" s="277">
        <f t="shared" si="34"/>
        <v>264</v>
      </c>
      <c r="BA36" s="277">
        <f t="shared" si="34"/>
        <v>291</v>
      </c>
      <c r="BB36" s="277">
        <f t="shared" si="34"/>
        <v>321</v>
      </c>
      <c r="BC36" s="277">
        <f t="shared" si="34"/>
        <v>354</v>
      </c>
      <c r="BD36" s="277">
        <f t="shared" si="34"/>
        <v>390</v>
      </c>
      <c r="BE36" s="277">
        <f t="shared" si="34"/>
        <v>429</v>
      </c>
      <c r="BF36" s="277">
        <f t="shared" si="34"/>
        <v>474</v>
      </c>
      <c r="BG36" s="277">
        <f t="shared" si="34"/>
        <v>522</v>
      </c>
      <c r="BH36" s="277">
        <f t="shared" si="34"/>
        <v>576</v>
      </c>
      <c r="BI36" s="277">
        <f t="shared" si="34"/>
        <v>636</v>
      </c>
      <c r="BJ36" s="277">
        <f t="shared" si="34"/>
        <v>702</v>
      </c>
      <c r="BK36" s="277">
        <f t="shared" si="34"/>
        <v>774</v>
      </c>
      <c r="BL36" s="277">
        <f t="shared" si="34"/>
        <v>852</v>
      </c>
      <c r="BM36" s="277">
        <f t="shared" si="34"/>
        <v>939</v>
      </c>
      <c r="BN36" s="277">
        <f t="shared" si="34"/>
        <v>1035</v>
      </c>
    </row>
    <row r="37" spans="2:66" ht="15" thickBot="1" x14ac:dyDescent="0.4">
      <c r="B37" s="280">
        <v>33</v>
      </c>
      <c r="C37" s="286"/>
      <c r="D37" s="286"/>
      <c r="E37" s="277">
        <v>87</v>
      </c>
      <c r="F37" s="277">
        <v>3</v>
      </c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>
        <f t="shared" ref="AM37:BN37" si="35">$F$37*G3</f>
        <v>60</v>
      </c>
      <c r="AN37" s="277">
        <f t="shared" si="35"/>
        <v>66</v>
      </c>
      <c r="AO37" s="277">
        <f t="shared" si="35"/>
        <v>75</v>
      </c>
      <c r="AP37" s="277">
        <f t="shared" si="35"/>
        <v>84</v>
      </c>
      <c r="AQ37" s="277">
        <f t="shared" si="35"/>
        <v>93</v>
      </c>
      <c r="AR37" s="277">
        <f t="shared" si="35"/>
        <v>105</v>
      </c>
      <c r="AS37" s="277">
        <f t="shared" si="35"/>
        <v>117</v>
      </c>
      <c r="AT37" s="277">
        <f t="shared" si="35"/>
        <v>129</v>
      </c>
      <c r="AU37" s="277">
        <f t="shared" si="35"/>
        <v>144</v>
      </c>
      <c r="AV37" s="277">
        <f t="shared" si="35"/>
        <v>159</v>
      </c>
      <c r="AW37" s="277">
        <f t="shared" si="35"/>
        <v>177</v>
      </c>
      <c r="AX37" s="277">
        <f t="shared" si="35"/>
        <v>195</v>
      </c>
      <c r="AY37" s="277">
        <f t="shared" si="35"/>
        <v>216</v>
      </c>
      <c r="AZ37" s="277">
        <f t="shared" si="35"/>
        <v>240</v>
      </c>
      <c r="BA37" s="277">
        <f t="shared" si="35"/>
        <v>264</v>
      </c>
      <c r="BB37" s="277">
        <f t="shared" si="35"/>
        <v>291</v>
      </c>
      <c r="BC37" s="277">
        <f t="shared" si="35"/>
        <v>321</v>
      </c>
      <c r="BD37" s="277">
        <f t="shared" si="35"/>
        <v>354</v>
      </c>
      <c r="BE37" s="277">
        <f t="shared" si="35"/>
        <v>390</v>
      </c>
      <c r="BF37" s="277">
        <f t="shared" si="35"/>
        <v>429</v>
      </c>
      <c r="BG37" s="277">
        <f t="shared" si="35"/>
        <v>474</v>
      </c>
      <c r="BH37" s="277">
        <f t="shared" si="35"/>
        <v>522</v>
      </c>
      <c r="BI37" s="277">
        <f t="shared" si="35"/>
        <v>576</v>
      </c>
      <c r="BJ37" s="277">
        <f t="shared" si="35"/>
        <v>636</v>
      </c>
      <c r="BK37" s="277">
        <f t="shared" si="35"/>
        <v>702</v>
      </c>
      <c r="BL37" s="277">
        <f t="shared" si="35"/>
        <v>774</v>
      </c>
      <c r="BM37" s="277">
        <f t="shared" si="35"/>
        <v>852</v>
      </c>
      <c r="BN37" s="277">
        <f t="shared" si="35"/>
        <v>939</v>
      </c>
    </row>
    <row r="38" spans="2:66" ht="15" thickBot="1" x14ac:dyDescent="0.4">
      <c r="B38" s="280">
        <v>34</v>
      </c>
      <c r="C38" s="286"/>
      <c r="D38" s="286"/>
      <c r="E38" s="277">
        <v>90</v>
      </c>
      <c r="F38" s="277">
        <v>3</v>
      </c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>
        <f t="shared" ref="AN38:BN38" si="36">$F$38*G3</f>
        <v>60</v>
      </c>
      <c r="AO38" s="277">
        <f t="shared" si="36"/>
        <v>66</v>
      </c>
      <c r="AP38" s="277">
        <f t="shared" si="36"/>
        <v>75</v>
      </c>
      <c r="AQ38" s="277">
        <f t="shared" si="36"/>
        <v>84</v>
      </c>
      <c r="AR38" s="277">
        <f t="shared" si="36"/>
        <v>93</v>
      </c>
      <c r="AS38" s="277">
        <f t="shared" si="36"/>
        <v>105</v>
      </c>
      <c r="AT38" s="277">
        <f t="shared" si="36"/>
        <v>117</v>
      </c>
      <c r="AU38" s="277">
        <f t="shared" si="36"/>
        <v>129</v>
      </c>
      <c r="AV38" s="277">
        <f t="shared" si="36"/>
        <v>144</v>
      </c>
      <c r="AW38" s="277">
        <f t="shared" si="36"/>
        <v>159</v>
      </c>
      <c r="AX38" s="277">
        <f t="shared" si="36"/>
        <v>177</v>
      </c>
      <c r="AY38" s="277">
        <f t="shared" si="36"/>
        <v>195</v>
      </c>
      <c r="AZ38" s="277">
        <f t="shared" si="36"/>
        <v>216</v>
      </c>
      <c r="BA38" s="277">
        <f t="shared" si="36"/>
        <v>240</v>
      </c>
      <c r="BB38" s="277">
        <f t="shared" si="36"/>
        <v>264</v>
      </c>
      <c r="BC38" s="277">
        <f t="shared" si="36"/>
        <v>291</v>
      </c>
      <c r="BD38" s="277">
        <f t="shared" si="36"/>
        <v>321</v>
      </c>
      <c r="BE38" s="277">
        <f t="shared" si="36"/>
        <v>354</v>
      </c>
      <c r="BF38" s="277">
        <f t="shared" si="36"/>
        <v>390</v>
      </c>
      <c r="BG38" s="277">
        <f t="shared" si="36"/>
        <v>429</v>
      </c>
      <c r="BH38" s="277">
        <f t="shared" si="36"/>
        <v>474</v>
      </c>
      <c r="BI38" s="277">
        <f t="shared" si="36"/>
        <v>522</v>
      </c>
      <c r="BJ38" s="277">
        <f t="shared" si="36"/>
        <v>576</v>
      </c>
      <c r="BK38" s="277">
        <f t="shared" si="36"/>
        <v>636</v>
      </c>
      <c r="BL38" s="277">
        <f t="shared" si="36"/>
        <v>702</v>
      </c>
      <c r="BM38" s="277">
        <f t="shared" si="36"/>
        <v>774</v>
      </c>
      <c r="BN38" s="277">
        <f t="shared" si="36"/>
        <v>852</v>
      </c>
    </row>
    <row r="39" spans="2:66" ht="15" thickBot="1" x14ac:dyDescent="0.4">
      <c r="B39" s="280">
        <v>35</v>
      </c>
      <c r="C39" s="286"/>
      <c r="D39" s="286"/>
      <c r="E39" s="277">
        <v>93</v>
      </c>
      <c r="F39" s="277">
        <v>3</v>
      </c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>
        <f t="shared" ref="AO39:BN39" si="37">$F$39*G3</f>
        <v>60</v>
      </c>
      <c r="AP39" s="277">
        <f t="shared" si="37"/>
        <v>66</v>
      </c>
      <c r="AQ39" s="277">
        <f t="shared" si="37"/>
        <v>75</v>
      </c>
      <c r="AR39" s="277">
        <f t="shared" si="37"/>
        <v>84</v>
      </c>
      <c r="AS39" s="277">
        <f t="shared" si="37"/>
        <v>93</v>
      </c>
      <c r="AT39" s="277">
        <f t="shared" si="37"/>
        <v>105</v>
      </c>
      <c r="AU39" s="277">
        <f t="shared" si="37"/>
        <v>117</v>
      </c>
      <c r="AV39" s="277">
        <f t="shared" si="37"/>
        <v>129</v>
      </c>
      <c r="AW39" s="277">
        <f t="shared" si="37"/>
        <v>144</v>
      </c>
      <c r="AX39" s="277">
        <f t="shared" si="37"/>
        <v>159</v>
      </c>
      <c r="AY39" s="277">
        <f t="shared" si="37"/>
        <v>177</v>
      </c>
      <c r="AZ39" s="277">
        <f t="shared" si="37"/>
        <v>195</v>
      </c>
      <c r="BA39" s="277">
        <f t="shared" si="37"/>
        <v>216</v>
      </c>
      <c r="BB39" s="277">
        <f t="shared" si="37"/>
        <v>240</v>
      </c>
      <c r="BC39" s="277">
        <f t="shared" si="37"/>
        <v>264</v>
      </c>
      <c r="BD39" s="277">
        <f t="shared" si="37"/>
        <v>291</v>
      </c>
      <c r="BE39" s="277">
        <f t="shared" si="37"/>
        <v>321</v>
      </c>
      <c r="BF39" s="277">
        <f t="shared" si="37"/>
        <v>354</v>
      </c>
      <c r="BG39" s="277">
        <f t="shared" si="37"/>
        <v>390</v>
      </c>
      <c r="BH39" s="277">
        <f t="shared" si="37"/>
        <v>429</v>
      </c>
      <c r="BI39" s="277">
        <f t="shared" si="37"/>
        <v>474</v>
      </c>
      <c r="BJ39" s="277">
        <f t="shared" si="37"/>
        <v>522</v>
      </c>
      <c r="BK39" s="277">
        <f t="shared" si="37"/>
        <v>576</v>
      </c>
      <c r="BL39" s="277">
        <f t="shared" si="37"/>
        <v>636</v>
      </c>
      <c r="BM39" s="277">
        <f t="shared" si="37"/>
        <v>702</v>
      </c>
      <c r="BN39" s="277">
        <f t="shared" si="37"/>
        <v>774</v>
      </c>
    </row>
    <row r="40" spans="2:66" ht="15" thickBot="1" x14ac:dyDescent="0.4">
      <c r="B40" s="280">
        <v>36</v>
      </c>
      <c r="C40" s="286"/>
      <c r="D40" s="286"/>
      <c r="E40" s="277">
        <v>96</v>
      </c>
      <c r="F40" s="277">
        <v>3</v>
      </c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>
        <f t="shared" ref="AP40:BN40" si="38">$F$40*G3</f>
        <v>60</v>
      </c>
      <c r="AQ40" s="277">
        <f t="shared" si="38"/>
        <v>66</v>
      </c>
      <c r="AR40" s="277">
        <f t="shared" si="38"/>
        <v>75</v>
      </c>
      <c r="AS40" s="277">
        <f t="shared" si="38"/>
        <v>84</v>
      </c>
      <c r="AT40" s="277">
        <f t="shared" si="38"/>
        <v>93</v>
      </c>
      <c r="AU40" s="277">
        <f t="shared" si="38"/>
        <v>105</v>
      </c>
      <c r="AV40" s="277">
        <f t="shared" si="38"/>
        <v>117</v>
      </c>
      <c r="AW40" s="277">
        <f t="shared" si="38"/>
        <v>129</v>
      </c>
      <c r="AX40" s="277">
        <f t="shared" si="38"/>
        <v>144</v>
      </c>
      <c r="AY40" s="277">
        <f t="shared" si="38"/>
        <v>159</v>
      </c>
      <c r="AZ40" s="277">
        <f t="shared" si="38"/>
        <v>177</v>
      </c>
      <c r="BA40" s="277">
        <f t="shared" si="38"/>
        <v>195</v>
      </c>
      <c r="BB40" s="277">
        <f t="shared" si="38"/>
        <v>216</v>
      </c>
      <c r="BC40" s="277">
        <f t="shared" si="38"/>
        <v>240</v>
      </c>
      <c r="BD40" s="277">
        <f t="shared" si="38"/>
        <v>264</v>
      </c>
      <c r="BE40" s="277">
        <f t="shared" si="38"/>
        <v>291</v>
      </c>
      <c r="BF40" s="277">
        <f t="shared" si="38"/>
        <v>321</v>
      </c>
      <c r="BG40" s="277">
        <f t="shared" si="38"/>
        <v>354</v>
      </c>
      <c r="BH40" s="277">
        <f t="shared" si="38"/>
        <v>390</v>
      </c>
      <c r="BI40" s="277">
        <f t="shared" si="38"/>
        <v>429</v>
      </c>
      <c r="BJ40" s="277">
        <f t="shared" si="38"/>
        <v>474</v>
      </c>
      <c r="BK40" s="277">
        <f t="shared" si="38"/>
        <v>522</v>
      </c>
      <c r="BL40" s="277">
        <f t="shared" si="38"/>
        <v>576</v>
      </c>
      <c r="BM40" s="277">
        <f t="shared" si="38"/>
        <v>636</v>
      </c>
      <c r="BN40" s="277">
        <f t="shared" si="38"/>
        <v>702</v>
      </c>
    </row>
    <row r="41" spans="2:66" ht="15" thickBot="1" x14ac:dyDescent="0.4">
      <c r="B41" s="280">
        <v>37</v>
      </c>
      <c r="C41" s="286"/>
      <c r="D41" s="286"/>
      <c r="E41" s="277">
        <v>100</v>
      </c>
      <c r="F41" s="277">
        <v>4</v>
      </c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>
        <f t="shared" ref="AQ41:BN41" si="39">$F$41*G3</f>
        <v>80</v>
      </c>
      <c r="AR41" s="277">
        <f t="shared" si="39"/>
        <v>88</v>
      </c>
      <c r="AS41" s="277">
        <f t="shared" si="39"/>
        <v>100</v>
      </c>
      <c r="AT41" s="277">
        <f t="shared" si="39"/>
        <v>112</v>
      </c>
      <c r="AU41" s="277">
        <f t="shared" si="39"/>
        <v>124</v>
      </c>
      <c r="AV41" s="277">
        <f t="shared" si="39"/>
        <v>140</v>
      </c>
      <c r="AW41" s="277">
        <f t="shared" si="39"/>
        <v>156</v>
      </c>
      <c r="AX41" s="277">
        <f t="shared" si="39"/>
        <v>172</v>
      </c>
      <c r="AY41" s="277">
        <f t="shared" si="39"/>
        <v>192</v>
      </c>
      <c r="AZ41" s="277">
        <f t="shared" si="39"/>
        <v>212</v>
      </c>
      <c r="BA41" s="277">
        <f t="shared" si="39"/>
        <v>236</v>
      </c>
      <c r="BB41" s="277">
        <f t="shared" si="39"/>
        <v>260</v>
      </c>
      <c r="BC41" s="277">
        <f t="shared" si="39"/>
        <v>288</v>
      </c>
      <c r="BD41" s="277">
        <f t="shared" si="39"/>
        <v>320</v>
      </c>
      <c r="BE41" s="277">
        <f t="shared" si="39"/>
        <v>352</v>
      </c>
      <c r="BF41" s="277">
        <f t="shared" si="39"/>
        <v>388</v>
      </c>
      <c r="BG41" s="277">
        <f t="shared" si="39"/>
        <v>428</v>
      </c>
      <c r="BH41" s="277">
        <f t="shared" si="39"/>
        <v>472</v>
      </c>
      <c r="BI41" s="277">
        <f t="shared" si="39"/>
        <v>520</v>
      </c>
      <c r="BJ41" s="277">
        <f t="shared" si="39"/>
        <v>572</v>
      </c>
      <c r="BK41" s="277">
        <f t="shared" si="39"/>
        <v>632</v>
      </c>
      <c r="BL41" s="277">
        <f t="shared" si="39"/>
        <v>696</v>
      </c>
      <c r="BM41" s="277">
        <f t="shared" si="39"/>
        <v>768</v>
      </c>
      <c r="BN41" s="277">
        <f t="shared" si="39"/>
        <v>848</v>
      </c>
    </row>
    <row r="42" spans="2:66" ht="15" thickBot="1" x14ac:dyDescent="0.4">
      <c r="B42" s="280">
        <v>38</v>
      </c>
      <c r="C42" s="286"/>
      <c r="D42" s="286"/>
      <c r="E42" s="277">
        <v>104</v>
      </c>
      <c r="F42" s="277">
        <v>4</v>
      </c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>
        <f t="shared" ref="AR42:BN42" si="40">$F$42*G3</f>
        <v>80</v>
      </c>
      <c r="AS42" s="277">
        <f t="shared" si="40"/>
        <v>88</v>
      </c>
      <c r="AT42" s="277">
        <f t="shared" si="40"/>
        <v>100</v>
      </c>
      <c r="AU42" s="277">
        <f t="shared" si="40"/>
        <v>112</v>
      </c>
      <c r="AV42" s="277">
        <f t="shared" si="40"/>
        <v>124</v>
      </c>
      <c r="AW42" s="277">
        <f t="shared" si="40"/>
        <v>140</v>
      </c>
      <c r="AX42" s="277">
        <f t="shared" si="40"/>
        <v>156</v>
      </c>
      <c r="AY42" s="277">
        <f t="shared" si="40"/>
        <v>172</v>
      </c>
      <c r="AZ42" s="277">
        <f t="shared" si="40"/>
        <v>192</v>
      </c>
      <c r="BA42" s="277">
        <f t="shared" si="40"/>
        <v>212</v>
      </c>
      <c r="BB42" s="277">
        <f t="shared" si="40"/>
        <v>236</v>
      </c>
      <c r="BC42" s="277">
        <f t="shared" si="40"/>
        <v>260</v>
      </c>
      <c r="BD42" s="277">
        <f t="shared" si="40"/>
        <v>288</v>
      </c>
      <c r="BE42" s="277">
        <f t="shared" si="40"/>
        <v>320</v>
      </c>
      <c r="BF42" s="277">
        <f t="shared" si="40"/>
        <v>352</v>
      </c>
      <c r="BG42" s="277">
        <f t="shared" si="40"/>
        <v>388</v>
      </c>
      <c r="BH42" s="277">
        <f t="shared" si="40"/>
        <v>428</v>
      </c>
      <c r="BI42" s="277">
        <f t="shared" si="40"/>
        <v>472</v>
      </c>
      <c r="BJ42" s="277">
        <f t="shared" si="40"/>
        <v>520</v>
      </c>
      <c r="BK42" s="277">
        <f t="shared" si="40"/>
        <v>572</v>
      </c>
      <c r="BL42" s="277">
        <f t="shared" si="40"/>
        <v>632</v>
      </c>
      <c r="BM42" s="277">
        <f t="shared" si="40"/>
        <v>696</v>
      </c>
      <c r="BN42" s="277">
        <f t="shared" si="40"/>
        <v>768</v>
      </c>
    </row>
    <row r="43" spans="2:66" ht="15" thickBot="1" x14ac:dyDescent="0.4">
      <c r="B43" s="280">
        <v>39</v>
      </c>
      <c r="C43" s="286"/>
      <c r="D43" s="286"/>
      <c r="E43" s="277">
        <v>108</v>
      </c>
      <c r="F43" s="277">
        <v>4</v>
      </c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77"/>
      <c r="AP43" s="277"/>
      <c r="AQ43" s="277"/>
      <c r="AR43" s="277"/>
      <c r="AS43" s="277">
        <f t="shared" ref="AS43:BN43" si="41">$F$43*G3</f>
        <v>80</v>
      </c>
      <c r="AT43" s="277">
        <f t="shared" si="41"/>
        <v>88</v>
      </c>
      <c r="AU43" s="277">
        <f t="shared" si="41"/>
        <v>100</v>
      </c>
      <c r="AV43" s="277">
        <f t="shared" si="41"/>
        <v>112</v>
      </c>
      <c r="AW43" s="277">
        <f t="shared" si="41"/>
        <v>124</v>
      </c>
      <c r="AX43" s="277">
        <f t="shared" si="41"/>
        <v>140</v>
      </c>
      <c r="AY43" s="277">
        <f t="shared" si="41"/>
        <v>156</v>
      </c>
      <c r="AZ43" s="277">
        <f t="shared" si="41"/>
        <v>172</v>
      </c>
      <c r="BA43" s="277">
        <f t="shared" si="41"/>
        <v>192</v>
      </c>
      <c r="BB43" s="277">
        <f t="shared" si="41"/>
        <v>212</v>
      </c>
      <c r="BC43" s="277">
        <f t="shared" si="41"/>
        <v>236</v>
      </c>
      <c r="BD43" s="277">
        <f t="shared" si="41"/>
        <v>260</v>
      </c>
      <c r="BE43" s="277">
        <f t="shared" si="41"/>
        <v>288</v>
      </c>
      <c r="BF43" s="277">
        <f t="shared" si="41"/>
        <v>320</v>
      </c>
      <c r="BG43" s="277">
        <f t="shared" si="41"/>
        <v>352</v>
      </c>
      <c r="BH43" s="277">
        <f t="shared" si="41"/>
        <v>388</v>
      </c>
      <c r="BI43" s="277">
        <f t="shared" si="41"/>
        <v>428</v>
      </c>
      <c r="BJ43" s="277">
        <f t="shared" si="41"/>
        <v>472</v>
      </c>
      <c r="BK43" s="277">
        <f t="shared" si="41"/>
        <v>520</v>
      </c>
      <c r="BL43" s="277">
        <f t="shared" si="41"/>
        <v>572</v>
      </c>
      <c r="BM43" s="277">
        <f t="shared" si="41"/>
        <v>632</v>
      </c>
      <c r="BN43" s="277">
        <f t="shared" si="41"/>
        <v>696</v>
      </c>
    </row>
    <row r="44" spans="2:66" ht="15" thickBot="1" x14ac:dyDescent="0.4">
      <c r="B44" s="280">
        <v>40</v>
      </c>
      <c r="C44" s="286"/>
      <c r="D44" s="286"/>
      <c r="E44" s="277">
        <v>112</v>
      </c>
      <c r="F44" s="277">
        <v>4</v>
      </c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77"/>
      <c r="AP44" s="277"/>
      <c r="AQ44" s="277"/>
      <c r="AR44" s="277"/>
      <c r="AS44" s="277"/>
      <c r="AT44" s="277">
        <f t="shared" ref="AT44:BN44" si="42">$F$44*G3</f>
        <v>80</v>
      </c>
      <c r="AU44" s="277">
        <f t="shared" si="42"/>
        <v>88</v>
      </c>
      <c r="AV44" s="277">
        <f t="shared" si="42"/>
        <v>100</v>
      </c>
      <c r="AW44" s="277">
        <f t="shared" si="42"/>
        <v>112</v>
      </c>
      <c r="AX44" s="277">
        <f t="shared" si="42"/>
        <v>124</v>
      </c>
      <c r="AY44" s="277">
        <f t="shared" si="42"/>
        <v>140</v>
      </c>
      <c r="AZ44" s="277">
        <f t="shared" si="42"/>
        <v>156</v>
      </c>
      <c r="BA44" s="277">
        <f t="shared" si="42"/>
        <v>172</v>
      </c>
      <c r="BB44" s="277">
        <f t="shared" si="42"/>
        <v>192</v>
      </c>
      <c r="BC44" s="277">
        <f t="shared" si="42"/>
        <v>212</v>
      </c>
      <c r="BD44" s="277">
        <f t="shared" si="42"/>
        <v>236</v>
      </c>
      <c r="BE44" s="277">
        <f t="shared" si="42"/>
        <v>260</v>
      </c>
      <c r="BF44" s="277">
        <f t="shared" si="42"/>
        <v>288</v>
      </c>
      <c r="BG44" s="277">
        <f t="shared" si="42"/>
        <v>320</v>
      </c>
      <c r="BH44" s="277">
        <f t="shared" si="42"/>
        <v>352</v>
      </c>
      <c r="BI44" s="277">
        <f t="shared" si="42"/>
        <v>388</v>
      </c>
      <c r="BJ44" s="277">
        <f t="shared" si="42"/>
        <v>428</v>
      </c>
      <c r="BK44" s="277">
        <f t="shared" si="42"/>
        <v>472</v>
      </c>
      <c r="BL44" s="277">
        <f t="shared" si="42"/>
        <v>520</v>
      </c>
      <c r="BM44" s="277">
        <f t="shared" si="42"/>
        <v>572</v>
      </c>
      <c r="BN44" s="277">
        <f t="shared" si="42"/>
        <v>632</v>
      </c>
    </row>
    <row r="45" spans="2:66" ht="15" thickBot="1" x14ac:dyDescent="0.4">
      <c r="B45" s="280">
        <v>41</v>
      </c>
      <c r="C45" s="286"/>
      <c r="D45" s="286"/>
      <c r="E45" s="277">
        <v>116</v>
      </c>
      <c r="F45" s="277">
        <v>4</v>
      </c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77"/>
      <c r="AP45" s="277"/>
      <c r="AQ45" s="277"/>
      <c r="AR45" s="277"/>
      <c r="AS45" s="277"/>
      <c r="AT45" s="277"/>
      <c r="AU45" s="277">
        <f t="shared" ref="AU45:BN45" si="43">$F$45*G3</f>
        <v>80</v>
      </c>
      <c r="AV45" s="277">
        <f t="shared" si="43"/>
        <v>88</v>
      </c>
      <c r="AW45" s="277">
        <f t="shared" si="43"/>
        <v>100</v>
      </c>
      <c r="AX45" s="277">
        <f t="shared" si="43"/>
        <v>112</v>
      </c>
      <c r="AY45" s="277">
        <f t="shared" si="43"/>
        <v>124</v>
      </c>
      <c r="AZ45" s="277">
        <f t="shared" si="43"/>
        <v>140</v>
      </c>
      <c r="BA45" s="277">
        <f t="shared" si="43"/>
        <v>156</v>
      </c>
      <c r="BB45" s="277">
        <f t="shared" si="43"/>
        <v>172</v>
      </c>
      <c r="BC45" s="277">
        <f t="shared" si="43"/>
        <v>192</v>
      </c>
      <c r="BD45" s="277">
        <f t="shared" si="43"/>
        <v>212</v>
      </c>
      <c r="BE45" s="277">
        <f t="shared" si="43"/>
        <v>236</v>
      </c>
      <c r="BF45" s="277">
        <f t="shared" si="43"/>
        <v>260</v>
      </c>
      <c r="BG45" s="277">
        <f t="shared" si="43"/>
        <v>288</v>
      </c>
      <c r="BH45" s="277">
        <f t="shared" si="43"/>
        <v>320</v>
      </c>
      <c r="BI45" s="277">
        <f t="shared" si="43"/>
        <v>352</v>
      </c>
      <c r="BJ45" s="277">
        <f t="shared" si="43"/>
        <v>388</v>
      </c>
      <c r="BK45" s="277">
        <f t="shared" si="43"/>
        <v>428</v>
      </c>
      <c r="BL45" s="277">
        <f t="shared" si="43"/>
        <v>472</v>
      </c>
      <c r="BM45" s="277">
        <f t="shared" si="43"/>
        <v>520</v>
      </c>
      <c r="BN45" s="277">
        <f t="shared" si="43"/>
        <v>572</v>
      </c>
    </row>
    <row r="46" spans="2:66" ht="15" thickBot="1" x14ac:dyDescent="0.4">
      <c r="B46" s="280">
        <v>42</v>
      </c>
      <c r="C46" s="286"/>
      <c r="D46" s="286"/>
      <c r="E46" s="277">
        <v>120</v>
      </c>
      <c r="F46" s="277">
        <v>4</v>
      </c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77"/>
      <c r="AP46" s="277"/>
      <c r="AQ46" s="277"/>
      <c r="AR46" s="277"/>
      <c r="AS46" s="277"/>
      <c r="AT46" s="277"/>
      <c r="AU46" s="277"/>
      <c r="AV46" s="277">
        <f t="shared" ref="AV46:BN46" si="44">$F$46*G3</f>
        <v>80</v>
      </c>
      <c r="AW46" s="277">
        <f t="shared" si="44"/>
        <v>88</v>
      </c>
      <c r="AX46" s="277">
        <f t="shared" si="44"/>
        <v>100</v>
      </c>
      <c r="AY46" s="277">
        <f t="shared" si="44"/>
        <v>112</v>
      </c>
      <c r="AZ46" s="277">
        <f t="shared" si="44"/>
        <v>124</v>
      </c>
      <c r="BA46" s="277">
        <f t="shared" si="44"/>
        <v>140</v>
      </c>
      <c r="BB46" s="277">
        <f t="shared" si="44"/>
        <v>156</v>
      </c>
      <c r="BC46" s="277">
        <f t="shared" si="44"/>
        <v>172</v>
      </c>
      <c r="BD46" s="277">
        <f t="shared" si="44"/>
        <v>192</v>
      </c>
      <c r="BE46" s="277">
        <f t="shared" si="44"/>
        <v>212</v>
      </c>
      <c r="BF46" s="277">
        <f t="shared" si="44"/>
        <v>236</v>
      </c>
      <c r="BG46" s="277">
        <f t="shared" si="44"/>
        <v>260</v>
      </c>
      <c r="BH46" s="277">
        <f t="shared" si="44"/>
        <v>288</v>
      </c>
      <c r="BI46" s="277">
        <f t="shared" si="44"/>
        <v>320</v>
      </c>
      <c r="BJ46" s="277">
        <f t="shared" si="44"/>
        <v>352</v>
      </c>
      <c r="BK46" s="277">
        <f t="shared" si="44"/>
        <v>388</v>
      </c>
      <c r="BL46" s="277">
        <f t="shared" si="44"/>
        <v>428</v>
      </c>
      <c r="BM46" s="277">
        <f t="shared" si="44"/>
        <v>472</v>
      </c>
      <c r="BN46" s="277">
        <f t="shared" si="44"/>
        <v>520</v>
      </c>
    </row>
    <row r="47" spans="2:66" ht="15" thickBot="1" x14ac:dyDescent="0.4">
      <c r="B47" s="280">
        <v>43</v>
      </c>
      <c r="C47" s="286"/>
      <c r="D47" s="286"/>
      <c r="E47" s="277">
        <v>124</v>
      </c>
      <c r="F47" s="277">
        <v>4</v>
      </c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7"/>
      <c r="AS47" s="277"/>
      <c r="AT47" s="277"/>
      <c r="AU47" s="277"/>
      <c r="AV47" s="277"/>
      <c r="AW47" s="277">
        <f t="shared" ref="AW47:BN47" si="45">$F$47*G3</f>
        <v>80</v>
      </c>
      <c r="AX47" s="277">
        <f t="shared" si="45"/>
        <v>88</v>
      </c>
      <c r="AY47" s="277">
        <f t="shared" si="45"/>
        <v>100</v>
      </c>
      <c r="AZ47" s="277">
        <f t="shared" si="45"/>
        <v>112</v>
      </c>
      <c r="BA47" s="277">
        <f t="shared" si="45"/>
        <v>124</v>
      </c>
      <c r="BB47" s="277">
        <f t="shared" si="45"/>
        <v>140</v>
      </c>
      <c r="BC47" s="277">
        <f t="shared" si="45"/>
        <v>156</v>
      </c>
      <c r="BD47" s="277">
        <f t="shared" si="45"/>
        <v>172</v>
      </c>
      <c r="BE47" s="277">
        <f t="shared" si="45"/>
        <v>192</v>
      </c>
      <c r="BF47" s="277">
        <f t="shared" si="45"/>
        <v>212</v>
      </c>
      <c r="BG47" s="277">
        <f t="shared" si="45"/>
        <v>236</v>
      </c>
      <c r="BH47" s="277">
        <f t="shared" si="45"/>
        <v>260</v>
      </c>
      <c r="BI47" s="277">
        <f t="shared" si="45"/>
        <v>288</v>
      </c>
      <c r="BJ47" s="277">
        <f t="shared" si="45"/>
        <v>320</v>
      </c>
      <c r="BK47" s="277">
        <f t="shared" si="45"/>
        <v>352</v>
      </c>
      <c r="BL47" s="277">
        <f t="shared" si="45"/>
        <v>388</v>
      </c>
      <c r="BM47" s="277">
        <f t="shared" si="45"/>
        <v>428</v>
      </c>
      <c r="BN47" s="277">
        <f t="shared" si="45"/>
        <v>472</v>
      </c>
    </row>
    <row r="48" spans="2:66" ht="15" thickBot="1" x14ac:dyDescent="0.4">
      <c r="B48" s="280">
        <v>44</v>
      </c>
      <c r="C48" s="286"/>
      <c r="D48" s="286"/>
      <c r="E48" s="277">
        <v>128</v>
      </c>
      <c r="F48" s="277">
        <v>4</v>
      </c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7"/>
      <c r="AX48" s="277">
        <f t="shared" ref="AX48:BN48" si="46">$F$48*G3</f>
        <v>80</v>
      </c>
      <c r="AY48" s="277">
        <f t="shared" si="46"/>
        <v>88</v>
      </c>
      <c r="AZ48" s="277">
        <f t="shared" si="46"/>
        <v>100</v>
      </c>
      <c r="BA48" s="277">
        <f t="shared" si="46"/>
        <v>112</v>
      </c>
      <c r="BB48" s="277">
        <f t="shared" si="46"/>
        <v>124</v>
      </c>
      <c r="BC48" s="277">
        <f t="shared" si="46"/>
        <v>140</v>
      </c>
      <c r="BD48" s="277">
        <f t="shared" si="46"/>
        <v>156</v>
      </c>
      <c r="BE48" s="277">
        <f t="shared" si="46"/>
        <v>172</v>
      </c>
      <c r="BF48" s="277">
        <f t="shared" si="46"/>
        <v>192</v>
      </c>
      <c r="BG48" s="277">
        <f t="shared" si="46"/>
        <v>212</v>
      </c>
      <c r="BH48" s="277">
        <f t="shared" si="46"/>
        <v>236</v>
      </c>
      <c r="BI48" s="277">
        <f t="shared" si="46"/>
        <v>260</v>
      </c>
      <c r="BJ48" s="277">
        <f t="shared" si="46"/>
        <v>288</v>
      </c>
      <c r="BK48" s="277">
        <f t="shared" si="46"/>
        <v>320</v>
      </c>
      <c r="BL48" s="277">
        <f t="shared" si="46"/>
        <v>352</v>
      </c>
      <c r="BM48" s="277">
        <f t="shared" si="46"/>
        <v>388</v>
      </c>
      <c r="BN48" s="277">
        <f t="shared" si="46"/>
        <v>428</v>
      </c>
    </row>
    <row r="49" spans="2:66" ht="15" thickBot="1" x14ac:dyDescent="0.4">
      <c r="B49" s="280">
        <v>45</v>
      </c>
      <c r="C49" s="286"/>
      <c r="D49" s="286"/>
      <c r="E49" s="277">
        <v>132</v>
      </c>
      <c r="F49" s="277">
        <v>4</v>
      </c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77"/>
      <c r="AP49" s="277"/>
      <c r="AQ49" s="277"/>
      <c r="AR49" s="277"/>
      <c r="AS49" s="277"/>
      <c r="AT49" s="277"/>
      <c r="AU49" s="277"/>
      <c r="AV49" s="277"/>
      <c r="AW49" s="277"/>
      <c r="AX49" s="277"/>
      <c r="AY49" s="277">
        <f t="shared" ref="AY49:BN49" si="47">$F$49*G3</f>
        <v>80</v>
      </c>
      <c r="AZ49" s="277">
        <f t="shared" si="47"/>
        <v>88</v>
      </c>
      <c r="BA49" s="277">
        <f t="shared" si="47"/>
        <v>100</v>
      </c>
      <c r="BB49" s="277">
        <f t="shared" si="47"/>
        <v>112</v>
      </c>
      <c r="BC49" s="277">
        <f t="shared" si="47"/>
        <v>124</v>
      </c>
      <c r="BD49" s="277">
        <f t="shared" si="47"/>
        <v>140</v>
      </c>
      <c r="BE49" s="277">
        <f t="shared" si="47"/>
        <v>156</v>
      </c>
      <c r="BF49" s="277">
        <f t="shared" si="47"/>
        <v>172</v>
      </c>
      <c r="BG49" s="277">
        <f t="shared" si="47"/>
        <v>192</v>
      </c>
      <c r="BH49" s="277">
        <f t="shared" si="47"/>
        <v>212</v>
      </c>
      <c r="BI49" s="277">
        <f t="shared" si="47"/>
        <v>236</v>
      </c>
      <c r="BJ49" s="277">
        <f t="shared" si="47"/>
        <v>260</v>
      </c>
      <c r="BK49" s="277">
        <f t="shared" si="47"/>
        <v>288</v>
      </c>
      <c r="BL49" s="277">
        <f t="shared" si="47"/>
        <v>320</v>
      </c>
      <c r="BM49" s="277">
        <f t="shared" si="47"/>
        <v>352</v>
      </c>
      <c r="BN49" s="277">
        <f t="shared" si="47"/>
        <v>388</v>
      </c>
    </row>
    <row r="50" spans="2:66" ht="15" thickBot="1" x14ac:dyDescent="0.4">
      <c r="B50" s="280">
        <v>46</v>
      </c>
      <c r="C50" s="286"/>
      <c r="D50" s="286"/>
      <c r="E50" s="277">
        <v>136</v>
      </c>
      <c r="F50" s="277">
        <v>4</v>
      </c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77"/>
      <c r="AP50" s="277"/>
      <c r="AQ50" s="277"/>
      <c r="AR50" s="277"/>
      <c r="AS50" s="277"/>
      <c r="AT50" s="277"/>
      <c r="AU50" s="277"/>
      <c r="AV50" s="277"/>
      <c r="AW50" s="277"/>
      <c r="AX50" s="277"/>
      <c r="AY50" s="277"/>
      <c r="AZ50" s="277">
        <f t="shared" ref="AZ50:BN50" si="48">$F$50*G3</f>
        <v>80</v>
      </c>
      <c r="BA50" s="277">
        <f t="shared" si="48"/>
        <v>88</v>
      </c>
      <c r="BB50" s="277">
        <f t="shared" si="48"/>
        <v>100</v>
      </c>
      <c r="BC50" s="277">
        <f t="shared" si="48"/>
        <v>112</v>
      </c>
      <c r="BD50" s="277">
        <f t="shared" si="48"/>
        <v>124</v>
      </c>
      <c r="BE50" s="277">
        <f t="shared" si="48"/>
        <v>140</v>
      </c>
      <c r="BF50" s="277">
        <f t="shared" si="48"/>
        <v>156</v>
      </c>
      <c r="BG50" s="277">
        <f t="shared" si="48"/>
        <v>172</v>
      </c>
      <c r="BH50" s="277">
        <f t="shared" si="48"/>
        <v>192</v>
      </c>
      <c r="BI50" s="277">
        <f t="shared" si="48"/>
        <v>212</v>
      </c>
      <c r="BJ50" s="277">
        <f t="shared" si="48"/>
        <v>236</v>
      </c>
      <c r="BK50" s="277">
        <f t="shared" si="48"/>
        <v>260</v>
      </c>
      <c r="BL50" s="277">
        <f t="shared" si="48"/>
        <v>288</v>
      </c>
      <c r="BM50" s="277">
        <f t="shared" si="48"/>
        <v>320</v>
      </c>
      <c r="BN50" s="277">
        <f t="shared" si="48"/>
        <v>352</v>
      </c>
    </row>
    <row r="51" spans="2:66" ht="15" thickBot="1" x14ac:dyDescent="0.4">
      <c r="B51" s="280">
        <v>47</v>
      </c>
      <c r="C51" s="286"/>
      <c r="D51" s="286"/>
      <c r="E51" s="277">
        <v>140</v>
      </c>
      <c r="F51" s="277">
        <v>4</v>
      </c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77"/>
      <c r="AP51" s="277"/>
      <c r="AQ51" s="277"/>
      <c r="AR51" s="277"/>
      <c r="AS51" s="277"/>
      <c r="AT51" s="277"/>
      <c r="AU51" s="277"/>
      <c r="AV51" s="277"/>
      <c r="AW51" s="277"/>
      <c r="AX51" s="277"/>
      <c r="AY51" s="277"/>
      <c r="AZ51" s="277"/>
      <c r="BA51" s="277">
        <f t="shared" ref="BA51:BN51" si="49">$F$51*G3</f>
        <v>80</v>
      </c>
      <c r="BB51" s="277">
        <f t="shared" si="49"/>
        <v>88</v>
      </c>
      <c r="BC51" s="277">
        <f t="shared" si="49"/>
        <v>100</v>
      </c>
      <c r="BD51" s="277">
        <f t="shared" si="49"/>
        <v>112</v>
      </c>
      <c r="BE51" s="277">
        <f t="shared" si="49"/>
        <v>124</v>
      </c>
      <c r="BF51" s="277">
        <f t="shared" si="49"/>
        <v>140</v>
      </c>
      <c r="BG51" s="277">
        <f t="shared" si="49"/>
        <v>156</v>
      </c>
      <c r="BH51" s="277">
        <f t="shared" si="49"/>
        <v>172</v>
      </c>
      <c r="BI51" s="277">
        <f t="shared" si="49"/>
        <v>192</v>
      </c>
      <c r="BJ51" s="277">
        <f t="shared" si="49"/>
        <v>212</v>
      </c>
      <c r="BK51" s="277">
        <f t="shared" si="49"/>
        <v>236</v>
      </c>
      <c r="BL51" s="277">
        <f t="shared" si="49"/>
        <v>260</v>
      </c>
      <c r="BM51" s="277">
        <f t="shared" si="49"/>
        <v>288</v>
      </c>
      <c r="BN51" s="277">
        <f t="shared" si="49"/>
        <v>320</v>
      </c>
    </row>
    <row r="52" spans="2:66" ht="15" thickBot="1" x14ac:dyDescent="0.4">
      <c r="B52" s="280">
        <v>48</v>
      </c>
      <c r="C52" s="286"/>
      <c r="D52" s="286"/>
      <c r="E52" s="277">
        <v>144</v>
      </c>
      <c r="F52" s="277">
        <v>4</v>
      </c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77"/>
      <c r="AP52" s="277"/>
      <c r="AQ52" s="277"/>
      <c r="AR52" s="277"/>
      <c r="AS52" s="277"/>
      <c r="AT52" s="277"/>
      <c r="AU52" s="277"/>
      <c r="AV52" s="277"/>
      <c r="AW52" s="277"/>
      <c r="AX52" s="277"/>
      <c r="AY52" s="277"/>
      <c r="AZ52" s="277"/>
      <c r="BA52" s="277"/>
      <c r="BB52" s="277">
        <f t="shared" ref="BB52:BN52" si="50">$F$52*G3</f>
        <v>80</v>
      </c>
      <c r="BC52" s="277">
        <f t="shared" si="50"/>
        <v>88</v>
      </c>
      <c r="BD52" s="277">
        <f t="shared" si="50"/>
        <v>100</v>
      </c>
      <c r="BE52" s="277">
        <f t="shared" si="50"/>
        <v>112</v>
      </c>
      <c r="BF52" s="277">
        <f t="shared" si="50"/>
        <v>124</v>
      </c>
      <c r="BG52" s="277">
        <f t="shared" si="50"/>
        <v>140</v>
      </c>
      <c r="BH52" s="277">
        <f t="shared" si="50"/>
        <v>156</v>
      </c>
      <c r="BI52" s="277">
        <f t="shared" si="50"/>
        <v>172</v>
      </c>
      <c r="BJ52" s="277">
        <f t="shared" si="50"/>
        <v>192</v>
      </c>
      <c r="BK52" s="277">
        <f t="shared" si="50"/>
        <v>212</v>
      </c>
      <c r="BL52" s="277">
        <f t="shared" si="50"/>
        <v>236</v>
      </c>
      <c r="BM52" s="277">
        <f t="shared" si="50"/>
        <v>260</v>
      </c>
      <c r="BN52" s="277">
        <f t="shared" si="50"/>
        <v>288</v>
      </c>
    </row>
    <row r="53" spans="2:66" ht="15" thickBot="1" x14ac:dyDescent="0.4">
      <c r="B53" s="280">
        <v>49</v>
      </c>
      <c r="C53" s="286"/>
      <c r="D53" s="286"/>
      <c r="E53" s="277">
        <v>148</v>
      </c>
      <c r="F53" s="277">
        <v>4</v>
      </c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77"/>
      <c r="AP53" s="277"/>
      <c r="AQ53" s="277"/>
      <c r="AR53" s="277"/>
      <c r="AS53" s="277"/>
      <c r="AT53" s="277"/>
      <c r="AU53" s="277"/>
      <c r="AV53" s="277"/>
      <c r="AW53" s="277"/>
      <c r="AX53" s="277"/>
      <c r="AY53" s="277"/>
      <c r="AZ53" s="277"/>
      <c r="BA53" s="277"/>
      <c r="BB53" s="277"/>
      <c r="BC53" s="277">
        <f t="shared" ref="BC53:BN53" si="51">$F$53*G3</f>
        <v>80</v>
      </c>
      <c r="BD53" s="277">
        <f t="shared" si="51"/>
        <v>88</v>
      </c>
      <c r="BE53" s="277">
        <f t="shared" si="51"/>
        <v>100</v>
      </c>
      <c r="BF53" s="277">
        <f t="shared" si="51"/>
        <v>112</v>
      </c>
      <c r="BG53" s="277">
        <f t="shared" si="51"/>
        <v>124</v>
      </c>
      <c r="BH53" s="277">
        <f t="shared" si="51"/>
        <v>140</v>
      </c>
      <c r="BI53" s="277">
        <f t="shared" si="51"/>
        <v>156</v>
      </c>
      <c r="BJ53" s="277">
        <f t="shared" si="51"/>
        <v>172</v>
      </c>
      <c r="BK53" s="277">
        <f t="shared" si="51"/>
        <v>192</v>
      </c>
      <c r="BL53" s="277">
        <f t="shared" si="51"/>
        <v>212</v>
      </c>
      <c r="BM53" s="277">
        <f t="shared" si="51"/>
        <v>236</v>
      </c>
      <c r="BN53" s="277">
        <f t="shared" si="51"/>
        <v>260</v>
      </c>
    </row>
    <row r="54" spans="2:66" ht="15" thickBot="1" x14ac:dyDescent="0.4">
      <c r="B54" s="280">
        <v>50</v>
      </c>
      <c r="C54" s="286"/>
      <c r="D54" s="286"/>
      <c r="E54" s="277">
        <v>152</v>
      </c>
      <c r="F54" s="277">
        <v>4</v>
      </c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77"/>
      <c r="AP54" s="277"/>
      <c r="AQ54" s="277"/>
      <c r="AR54" s="277"/>
      <c r="AS54" s="277"/>
      <c r="AT54" s="277"/>
      <c r="AU54" s="277"/>
      <c r="AV54" s="277"/>
      <c r="AW54" s="277"/>
      <c r="AX54" s="277"/>
      <c r="AY54" s="277"/>
      <c r="AZ54" s="277"/>
      <c r="BA54" s="277"/>
      <c r="BB54" s="277"/>
      <c r="BC54" s="277"/>
      <c r="BD54" s="277">
        <f t="shared" ref="BD54:BN54" si="52">$F$54*G3</f>
        <v>80</v>
      </c>
      <c r="BE54" s="277">
        <f t="shared" si="52"/>
        <v>88</v>
      </c>
      <c r="BF54" s="277">
        <f t="shared" si="52"/>
        <v>100</v>
      </c>
      <c r="BG54" s="277">
        <f t="shared" si="52"/>
        <v>112</v>
      </c>
      <c r="BH54" s="277">
        <f t="shared" si="52"/>
        <v>124</v>
      </c>
      <c r="BI54" s="277">
        <f t="shared" si="52"/>
        <v>140</v>
      </c>
      <c r="BJ54" s="277">
        <f t="shared" si="52"/>
        <v>156</v>
      </c>
      <c r="BK54" s="277">
        <f t="shared" si="52"/>
        <v>172</v>
      </c>
      <c r="BL54" s="277">
        <f t="shared" si="52"/>
        <v>192</v>
      </c>
      <c r="BM54" s="277">
        <f t="shared" si="52"/>
        <v>212</v>
      </c>
      <c r="BN54" s="277">
        <f t="shared" si="52"/>
        <v>236</v>
      </c>
    </row>
    <row r="55" spans="2:66" ht="15" thickBot="1" x14ac:dyDescent="0.4">
      <c r="B55" s="280">
        <v>51</v>
      </c>
      <c r="C55" s="286"/>
      <c r="D55" s="286"/>
      <c r="E55" s="277">
        <v>156</v>
      </c>
      <c r="F55" s="277">
        <v>4</v>
      </c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77"/>
      <c r="AP55" s="277"/>
      <c r="AQ55" s="277"/>
      <c r="AR55" s="277"/>
      <c r="AS55" s="277"/>
      <c r="AT55" s="277"/>
      <c r="AU55" s="277"/>
      <c r="AV55" s="277"/>
      <c r="AW55" s="277"/>
      <c r="AX55" s="277"/>
      <c r="AY55" s="277"/>
      <c r="AZ55" s="277"/>
      <c r="BA55" s="277"/>
      <c r="BB55" s="277"/>
      <c r="BC55" s="277"/>
      <c r="BD55" s="277"/>
      <c r="BE55" s="277">
        <f t="shared" ref="BE55:BN55" si="53">$F$55*G3</f>
        <v>80</v>
      </c>
      <c r="BF55" s="277">
        <f t="shared" si="53"/>
        <v>88</v>
      </c>
      <c r="BG55" s="277">
        <f t="shared" si="53"/>
        <v>100</v>
      </c>
      <c r="BH55" s="277">
        <f t="shared" si="53"/>
        <v>112</v>
      </c>
      <c r="BI55" s="277">
        <f t="shared" si="53"/>
        <v>124</v>
      </c>
      <c r="BJ55" s="277">
        <f t="shared" si="53"/>
        <v>140</v>
      </c>
      <c r="BK55" s="277">
        <f t="shared" si="53"/>
        <v>156</v>
      </c>
      <c r="BL55" s="277">
        <f t="shared" si="53"/>
        <v>172</v>
      </c>
      <c r="BM55" s="277">
        <f t="shared" si="53"/>
        <v>192</v>
      </c>
      <c r="BN55" s="277">
        <f t="shared" si="53"/>
        <v>212</v>
      </c>
    </row>
    <row r="56" spans="2:66" ht="15" thickBot="1" x14ac:dyDescent="0.4">
      <c r="B56" s="280">
        <v>52</v>
      </c>
      <c r="C56" s="286"/>
      <c r="D56" s="286"/>
      <c r="E56" s="277">
        <v>160</v>
      </c>
      <c r="F56" s="277">
        <v>4</v>
      </c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/>
      <c r="BC56" s="277"/>
      <c r="BD56" s="277"/>
      <c r="BE56" s="277"/>
      <c r="BF56" s="277">
        <f t="shared" ref="BF56:BN56" si="54">$F$56*G3</f>
        <v>80</v>
      </c>
      <c r="BG56" s="277">
        <f t="shared" si="54"/>
        <v>88</v>
      </c>
      <c r="BH56" s="277">
        <f t="shared" si="54"/>
        <v>100</v>
      </c>
      <c r="BI56" s="277">
        <f t="shared" si="54"/>
        <v>112</v>
      </c>
      <c r="BJ56" s="277">
        <f t="shared" si="54"/>
        <v>124</v>
      </c>
      <c r="BK56" s="277">
        <f t="shared" si="54"/>
        <v>140</v>
      </c>
      <c r="BL56" s="277">
        <f t="shared" si="54"/>
        <v>156</v>
      </c>
      <c r="BM56" s="277">
        <f t="shared" si="54"/>
        <v>172</v>
      </c>
      <c r="BN56" s="277">
        <f t="shared" si="54"/>
        <v>192</v>
      </c>
    </row>
    <row r="57" spans="2:66" ht="15" thickBot="1" x14ac:dyDescent="0.4">
      <c r="B57" s="280">
        <v>53</v>
      </c>
      <c r="C57" s="286"/>
      <c r="D57" s="286"/>
      <c r="E57" s="277">
        <v>164</v>
      </c>
      <c r="F57" s="277">
        <v>4</v>
      </c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77"/>
      <c r="AP57" s="277"/>
      <c r="AQ57" s="277"/>
      <c r="AR57" s="277"/>
      <c r="AS57" s="277"/>
      <c r="AT57" s="277"/>
      <c r="AU57" s="277"/>
      <c r="AV57" s="277"/>
      <c r="AW57" s="277"/>
      <c r="AX57" s="277"/>
      <c r="AY57" s="277"/>
      <c r="AZ57" s="277"/>
      <c r="BA57" s="277"/>
      <c r="BB57" s="277"/>
      <c r="BC57" s="277"/>
      <c r="BD57" s="277"/>
      <c r="BE57" s="277"/>
      <c r="BF57" s="277"/>
      <c r="BG57" s="277">
        <f t="shared" ref="BG57:BN57" si="55">$F$57*G3</f>
        <v>80</v>
      </c>
      <c r="BH57" s="277">
        <f t="shared" si="55"/>
        <v>88</v>
      </c>
      <c r="BI57" s="277">
        <f t="shared" si="55"/>
        <v>100</v>
      </c>
      <c r="BJ57" s="277">
        <f t="shared" si="55"/>
        <v>112</v>
      </c>
      <c r="BK57" s="277">
        <f t="shared" si="55"/>
        <v>124</v>
      </c>
      <c r="BL57" s="277">
        <f t="shared" si="55"/>
        <v>140</v>
      </c>
      <c r="BM57" s="277">
        <f t="shared" si="55"/>
        <v>156</v>
      </c>
      <c r="BN57" s="277">
        <f t="shared" si="55"/>
        <v>172</v>
      </c>
    </row>
    <row r="58" spans="2:66" ht="15" thickBot="1" x14ac:dyDescent="0.4">
      <c r="B58" s="280">
        <v>54</v>
      </c>
      <c r="C58" s="286"/>
      <c r="D58" s="286"/>
      <c r="E58" s="277">
        <v>168</v>
      </c>
      <c r="F58" s="277">
        <v>4</v>
      </c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7"/>
      <c r="AE58" s="277"/>
      <c r="AF58" s="277"/>
      <c r="AG58" s="277"/>
      <c r="AH58" s="277"/>
      <c r="AI58" s="277"/>
      <c r="AJ58" s="277"/>
      <c r="AK58" s="277"/>
      <c r="AL58" s="277"/>
      <c r="AM58" s="277"/>
      <c r="AN58" s="277"/>
      <c r="AO58" s="277"/>
      <c r="AP58" s="277"/>
      <c r="AQ58" s="277"/>
      <c r="AR58" s="277"/>
      <c r="AS58" s="277"/>
      <c r="AT58" s="277"/>
      <c r="AU58" s="277"/>
      <c r="AV58" s="277"/>
      <c r="AW58" s="277"/>
      <c r="AX58" s="277"/>
      <c r="AY58" s="277"/>
      <c r="AZ58" s="277"/>
      <c r="BA58" s="277"/>
      <c r="BB58" s="277"/>
      <c r="BC58" s="277"/>
      <c r="BD58" s="277"/>
      <c r="BE58" s="277"/>
      <c r="BF58" s="277"/>
      <c r="BG58" s="277"/>
      <c r="BH58" s="277">
        <f t="shared" ref="BH58:BN58" si="56">$F$58*G3</f>
        <v>80</v>
      </c>
      <c r="BI58" s="277">
        <f t="shared" si="56"/>
        <v>88</v>
      </c>
      <c r="BJ58" s="277">
        <f t="shared" si="56"/>
        <v>100</v>
      </c>
      <c r="BK58" s="277">
        <f t="shared" si="56"/>
        <v>112</v>
      </c>
      <c r="BL58" s="277">
        <f t="shared" si="56"/>
        <v>124</v>
      </c>
      <c r="BM58" s="277">
        <f t="shared" si="56"/>
        <v>140</v>
      </c>
      <c r="BN58" s="277">
        <f t="shared" si="56"/>
        <v>156</v>
      </c>
    </row>
    <row r="59" spans="2:66" ht="15" thickBot="1" x14ac:dyDescent="0.4">
      <c r="B59" s="280">
        <v>55</v>
      </c>
      <c r="C59" s="286"/>
      <c r="D59" s="286"/>
      <c r="E59" s="277">
        <v>172</v>
      </c>
      <c r="F59" s="277">
        <v>4</v>
      </c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277"/>
      <c r="Z59" s="277"/>
      <c r="AA59" s="277"/>
      <c r="AB59" s="277"/>
      <c r="AC59" s="277"/>
      <c r="AD59" s="277"/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7"/>
      <c r="BA59" s="277"/>
      <c r="BB59" s="277"/>
      <c r="BC59" s="277"/>
      <c r="BD59" s="277"/>
      <c r="BE59" s="277"/>
      <c r="BF59" s="277"/>
      <c r="BG59" s="277"/>
      <c r="BH59" s="277"/>
      <c r="BI59" s="277">
        <f t="shared" ref="BI59:BN59" si="57">$F$59*G3</f>
        <v>80</v>
      </c>
      <c r="BJ59" s="277">
        <f t="shared" si="57"/>
        <v>88</v>
      </c>
      <c r="BK59" s="277">
        <f t="shared" si="57"/>
        <v>100</v>
      </c>
      <c r="BL59" s="277">
        <f t="shared" si="57"/>
        <v>112</v>
      </c>
      <c r="BM59" s="277">
        <f t="shared" si="57"/>
        <v>124</v>
      </c>
      <c r="BN59" s="277">
        <f t="shared" si="57"/>
        <v>140</v>
      </c>
    </row>
    <row r="60" spans="2:66" ht="15" thickBot="1" x14ac:dyDescent="0.4">
      <c r="B60" s="280">
        <v>56</v>
      </c>
      <c r="C60" s="286"/>
      <c r="D60" s="286"/>
      <c r="E60" s="277">
        <v>176</v>
      </c>
      <c r="F60" s="277">
        <v>4</v>
      </c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277"/>
      <c r="Z60" s="277"/>
      <c r="AA60" s="277"/>
      <c r="AB60" s="277"/>
      <c r="AC60" s="277"/>
      <c r="AD60" s="277"/>
      <c r="AE60" s="277"/>
      <c r="AF60" s="277"/>
      <c r="AG60" s="277"/>
      <c r="AH60" s="277"/>
      <c r="AI60" s="277"/>
      <c r="AJ60" s="277"/>
      <c r="AK60" s="277"/>
      <c r="AL60" s="277"/>
      <c r="AM60" s="277"/>
      <c r="AN60" s="277"/>
      <c r="AO60" s="277"/>
      <c r="AP60" s="277"/>
      <c r="AQ60" s="277"/>
      <c r="AR60" s="277"/>
      <c r="AS60" s="277"/>
      <c r="AT60" s="277"/>
      <c r="AU60" s="277"/>
      <c r="AV60" s="277"/>
      <c r="AW60" s="277"/>
      <c r="AX60" s="277"/>
      <c r="AY60" s="277"/>
      <c r="AZ60" s="277"/>
      <c r="BA60" s="277"/>
      <c r="BB60" s="277"/>
      <c r="BC60" s="277"/>
      <c r="BD60" s="277"/>
      <c r="BE60" s="277"/>
      <c r="BF60" s="277"/>
      <c r="BG60" s="277"/>
      <c r="BH60" s="277"/>
      <c r="BI60" s="277"/>
      <c r="BJ60" s="277">
        <f>$F$60*G3</f>
        <v>80</v>
      </c>
      <c r="BK60" s="277">
        <f>$F$60*H3</f>
        <v>88</v>
      </c>
      <c r="BL60" s="277">
        <f>$F$60*I3</f>
        <v>100</v>
      </c>
      <c r="BM60" s="277">
        <f>$F$60*J3</f>
        <v>112</v>
      </c>
      <c r="BN60" s="277">
        <f>$F$60*K3</f>
        <v>124</v>
      </c>
    </row>
    <row r="61" spans="2:66" ht="15" thickBot="1" x14ac:dyDescent="0.4">
      <c r="B61" s="280">
        <v>57</v>
      </c>
      <c r="C61" s="286"/>
      <c r="D61" s="286"/>
      <c r="E61" s="277">
        <v>180</v>
      </c>
      <c r="F61" s="277">
        <v>4</v>
      </c>
      <c r="G61" s="277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277"/>
      <c r="AF61" s="277"/>
      <c r="AG61" s="277"/>
      <c r="AH61" s="277"/>
      <c r="AI61" s="277"/>
      <c r="AJ61" s="277"/>
      <c r="AK61" s="277"/>
      <c r="AL61" s="277"/>
      <c r="AM61" s="277"/>
      <c r="AN61" s="277"/>
      <c r="AO61" s="277"/>
      <c r="AP61" s="277"/>
      <c r="AQ61" s="277"/>
      <c r="AR61" s="277"/>
      <c r="AS61" s="277"/>
      <c r="AT61" s="277"/>
      <c r="AU61" s="277"/>
      <c r="AV61" s="277"/>
      <c r="AW61" s="277"/>
      <c r="AX61" s="277"/>
      <c r="AY61" s="277"/>
      <c r="AZ61" s="277"/>
      <c r="BA61" s="277"/>
      <c r="BB61" s="277"/>
      <c r="BC61" s="277"/>
      <c r="BD61" s="277"/>
      <c r="BE61" s="277"/>
      <c r="BF61" s="277"/>
      <c r="BG61" s="277"/>
      <c r="BH61" s="277"/>
      <c r="BI61" s="277"/>
      <c r="BJ61" s="277"/>
      <c r="BK61" s="277">
        <f>$F$61*G3</f>
        <v>80</v>
      </c>
      <c r="BL61" s="277">
        <f>$F$61*H3</f>
        <v>88</v>
      </c>
      <c r="BM61" s="277">
        <f>$F$61*I3</f>
        <v>100</v>
      </c>
      <c r="BN61" s="277">
        <f>$F$61*J3</f>
        <v>112</v>
      </c>
    </row>
    <row r="62" spans="2:66" ht="15" thickBot="1" x14ac:dyDescent="0.4">
      <c r="B62" s="280">
        <v>58</v>
      </c>
      <c r="C62" s="286"/>
      <c r="D62" s="286"/>
      <c r="E62" s="277">
        <v>184</v>
      </c>
      <c r="F62" s="277">
        <v>4</v>
      </c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277"/>
      <c r="AF62" s="277"/>
      <c r="AG62" s="277"/>
      <c r="AH62" s="277"/>
      <c r="AI62" s="277"/>
      <c r="AJ62" s="277"/>
      <c r="AK62" s="277"/>
      <c r="AL62" s="277"/>
      <c r="AM62" s="277"/>
      <c r="AN62" s="277"/>
      <c r="AO62" s="277"/>
      <c r="AP62" s="277"/>
      <c r="AQ62" s="277"/>
      <c r="AR62" s="277"/>
      <c r="AS62" s="277"/>
      <c r="AT62" s="277"/>
      <c r="AU62" s="277"/>
      <c r="AV62" s="277"/>
      <c r="AW62" s="277"/>
      <c r="AX62" s="277"/>
      <c r="AY62" s="277"/>
      <c r="AZ62" s="277"/>
      <c r="BA62" s="277"/>
      <c r="BB62" s="277"/>
      <c r="BC62" s="277"/>
      <c r="BD62" s="277"/>
      <c r="BE62" s="277"/>
      <c r="BF62" s="277"/>
      <c r="BG62" s="277"/>
      <c r="BH62" s="277"/>
      <c r="BI62" s="277"/>
      <c r="BJ62" s="277"/>
      <c r="BK62" s="277"/>
      <c r="BL62" s="277">
        <f>$F$62*G3</f>
        <v>80</v>
      </c>
      <c r="BM62" s="277">
        <f>$F$62*H3</f>
        <v>88</v>
      </c>
      <c r="BN62" s="277">
        <f>$F$62*I3</f>
        <v>100</v>
      </c>
    </row>
    <row r="63" spans="2:66" ht="15" thickBot="1" x14ac:dyDescent="0.4">
      <c r="B63" s="280">
        <v>59</v>
      </c>
      <c r="C63" s="286"/>
      <c r="D63" s="286"/>
      <c r="E63" s="277">
        <v>188</v>
      </c>
      <c r="F63" s="277">
        <v>4</v>
      </c>
      <c r="G63" s="277"/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277"/>
      <c r="AF63" s="277"/>
      <c r="AG63" s="277"/>
      <c r="AH63" s="277"/>
      <c r="AI63" s="277"/>
      <c r="AJ63" s="277"/>
      <c r="AK63" s="277"/>
      <c r="AL63" s="277"/>
      <c r="AM63" s="277"/>
      <c r="AN63" s="277"/>
      <c r="AO63" s="277"/>
      <c r="AP63" s="277"/>
      <c r="AQ63" s="277"/>
      <c r="AR63" s="277"/>
      <c r="AS63" s="277"/>
      <c r="AT63" s="277"/>
      <c r="AU63" s="277"/>
      <c r="AV63" s="277"/>
      <c r="AW63" s="277"/>
      <c r="AX63" s="277"/>
      <c r="AY63" s="277"/>
      <c r="AZ63" s="277"/>
      <c r="BA63" s="277"/>
      <c r="BB63" s="277"/>
      <c r="BC63" s="277"/>
      <c r="BD63" s="277"/>
      <c r="BE63" s="277"/>
      <c r="BF63" s="277"/>
      <c r="BG63" s="277"/>
      <c r="BH63" s="277"/>
      <c r="BI63" s="277"/>
      <c r="BJ63" s="277"/>
      <c r="BK63" s="277"/>
      <c r="BL63" s="277"/>
      <c r="BM63" s="277">
        <f>$F$63*G3</f>
        <v>80</v>
      </c>
      <c r="BN63" s="277">
        <f>$F$63*H3</f>
        <v>88</v>
      </c>
    </row>
    <row r="64" spans="2:66" ht="15" thickBot="1" x14ac:dyDescent="0.4">
      <c r="B64" s="280">
        <v>60</v>
      </c>
      <c r="C64" s="286"/>
      <c r="D64" s="286"/>
      <c r="E64" s="277">
        <v>192</v>
      </c>
      <c r="F64" s="277">
        <v>4</v>
      </c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7"/>
      <c r="AG64" s="277"/>
      <c r="AH64" s="277"/>
      <c r="AI64" s="277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77"/>
      <c r="AY64" s="277"/>
      <c r="AZ64" s="277"/>
      <c r="BA64" s="277"/>
      <c r="BB64" s="277"/>
      <c r="BC64" s="277"/>
      <c r="BD64" s="277"/>
      <c r="BE64" s="277"/>
      <c r="BF64" s="277"/>
      <c r="BG64" s="277"/>
      <c r="BH64" s="277"/>
      <c r="BI64" s="277"/>
      <c r="BJ64" s="277"/>
      <c r="BK64" s="277"/>
      <c r="BL64" s="277"/>
      <c r="BM64" s="277"/>
      <c r="BN64" s="277">
        <f>$F$64*G3</f>
        <v>80</v>
      </c>
    </row>
    <row r="65" spans="2:66" x14ac:dyDescent="0.3">
      <c r="C65" s="279"/>
      <c r="D65" s="279"/>
      <c r="E65" s="277"/>
      <c r="F65" s="277"/>
      <c r="G65" s="277">
        <f t="shared" ref="G65:AL65" si="58">SUM(G4:G64)</f>
        <v>40</v>
      </c>
      <c r="H65" s="277">
        <f t="shared" si="58"/>
        <v>84</v>
      </c>
      <c r="I65" s="277">
        <f t="shared" si="58"/>
        <v>134</v>
      </c>
      <c r="J65" s="277">
        <f t="shared" si="58"/>
        <v>190</v>
      </c>
      <c r="K65" s="277">
        <f t="shared" si="58"/>
        <v>252</v>
      </c>
      <c r="L65" s="277">
        <f t="shared" si="58"/>
        <v>322</v>
      </c>
      <c r="M65" s="277">
        <f t="shared" si="58"/>
        <v>400</v>
      </c>
      <c r="N65" s="277">
        <f t="shared" si="58"/>
        <v>486</v>
      </c>
      <c r="O65" s="277">
        <f t="shared" si="58"/>
        <v>582</v>
      </c>
      <c r="P65" s="277">
        <f t="shared" si="58"/>
        <v>688</v>
      </c>
      <c r="Q65" s="277">
        <f t="shared" si="58"/>
        <v>806</v>
      </c>
      <c r="R65" s="277">
        <f t="shared" si="58"/>
        <v>936</v>
      </c>
      <c r="S65" s="277">
        <f t="shared" si="58"/>
        <v>1100</v>
      </c>
      <c r="T65" s="277">
        <f t="shared" si="58"/>
        <v>1282</v>
      </c>
      <c r="U65" s="277">
        <f t="shared" si="58"/>
        <v>1483</v>
      </c>
      <c r="V65" s="277">
        <f t="shared" si="58"/>
        <v>1705</v>
      </c>
      <c r="W65" s="277">
        <f t="shared" si="58"/>
        <v>1950</v>
      </c>
      <c r="X65" s="277">
        <f t="shared" si="58"/>
        <v>2221</v>
      </c>
      <c r="Y65" s="277">
        <f t="shared" si="58"/>
        <v>2520</v>
      </c>
      <c r="Z65" s="277">
        <f t="shared" si="58"/>
        <v>2849</v>
      </c>
      <c r="AA65" s="277">
        <f t="shared" si="58"/>
        <v>3213</v>
      </c>
      <c r="AB65" s="277">
        <f t="shared" si="58"/>
        <v>3614</v>
      </c>
      <c r="AC65" s="277">
        <f t="shared" si="58"/>
        <v>4057</v>
      </c>
      <c r="AD65" s="277">
        <f t="shared" si="58"/>
        <v>4546</v>
      </c>
      <c r="AE65" s="277">
        <f t="shared" si="58"/>
        <v>5086</v>
      </c>
      <c r="AF65" s="277">
        <f t="shared" si="58"/>
        <v>5682</v>
      </c>
      <c r="AG65" s="277">
        <f t="shared" si="58"/>
        <v>6338</v>
      </c>
      <c r="AH65" s="277">
        <f t="shared" si="58"/>
        <v>7061</v>
      </c>
      <c r="AI65" s="277">
        <f t="shared" si="58"/>
        <v>7858</v>
      </c>
      <c r="AJ65" s="277">
        <f t="shared" si="58"/>
        <v>8736</v>
      </c>
      <c r="AK65" s="277">
        <f t="shared" si="58"/>
        <v>9702</v>
      </c>
      <c r="AL65" s="277">
        <f t="shared" si="58"/>
        <v>10765</v>
      </c>
      <c r="AM65" s="277">
        <f t="shared" ref="AM65:BN65" si="59">SUM(AM4:AM64)</f>
        <v>11935</v>
      </c>
      <c r="AN65" s="277">
        <f t="shared" si="59"/>
        <v>13223</v>
      </c>
      <c r="AO65" s="277">
        <f t="shared" si="59"/>
        <v>14641</v>
      </c>
      <c r="AP65" s="277">
        <f t="shared" si="59"/>
        <v>16203</v>
      </c>
      <c r="AQ65" s="277">
        <f t="shared" si="59"/>
        <v>17835</v>
      </c>
      <c r="AR65" s="277">
        <f t="shared" si="59"/>
        <v>19521</v>
      </c>
      <c r="AS65" s="277">
        <f t="shared" si="59"/>
        <v>21266</v>
      </c>
      <c r="AT65" s="277">
        <f t="shared" si="59"/>
        <v>23073</v>
      </c>
      <c r="AU65" s="277">
        <f t="shared" si="59"/>
        <v>24945</v>
      </c>
      <c r="AV65" s="277">
        <f t="shared" si="59"/>
        <v>26886</v>
      </c>
      <c r="AW65" s="277">
        <f t="shared" si="59"/>
        <v>28901</v>
      </c>
      <c r="AX65" s="277">
        <f t="shared" si="59"/>
        <v>30994</v>
      </c>
      <c r="AY65" s="277">
        <f t="shared" si="59"/>
        <v>33170</v>
      </c>
      <c r="AZ65" s="277">
        <f t="shared" si="59"/>
        <v>35436</v>
      </c>
      <c r="BA65" s="277">
        <f t="shared" si="59"/>
        <v>37798</v>
      </c>
      <c r="BB65" s="277">
        <f t="shared" si="59"/>
        <v>40262</v>
      </c>
      <c r="BC65" s="277">
        <f t="shared" si="59"/>
        <v>42783</v>
      </c>
      <c r="BD65" s="277">
        <f t="shared" si="59"/>
        <v>45362</v>
      </c>
      <c r="BE65" s="277">
        <f t="shared" si="59"/>
        <v>48000</v>
      </c>
      <c r="BF65" s="277">
        <f t="shared" si="59"/>
        <v>50700</v>
      </c>
      <c r="BG65" s="277">
        <f t="shared" si="59"/>
        <v>53463</v>
      </c>
      <c r="BH65" s="277">
        <f t="shared" si="59"/>
        <v>56292</v>
      </c>
      <c r="BI65" s="277">
        <f t="shared" si="59"/>
        <v>59189</v>
      </c>
      <c r="BJ65" s="277">
        <f t="shared" si="59"/>
        <v>62155</v>
      </c>
      <c r="BK65" s="277">
        <f t="shared" si="59"/>
        <v>65194</v>
      </c>
      <c r="BL65" s="277">
        <f t="shared" si="59"/>
        <v>68308</v>
      </c>
      <c r="BM65" s="277">
        <f t="shared" si="59"/>
        <v>71501</v>
      </c>
      <c r="BN65" s="277">
        <f t="shared" si="59"/>
        <v>74775</v>
      </c>
    </row>
    <row r="66" spans="2:66" x14ac:dyDescent="0.3">
      <c r="G66" s="299">
        <f>G65*40000</f>
        <v>1600000</v>
      </c>
      <c r="H66" s="299">
        <f t="shared" ref="H66:BN66" si="60">H65*40000</f>
        <v>3360000</v>
      </c>
      <c r="I66" s="299">
        <f t="shared" si="60"/>
        <v>5360000</v>
      </c>
      <c r="J66" s="299">
        <f t="shared" si="60"/>
        <v>7600000</v>
      </c>
      <c r="K66" s="299">
        <f t="shared" si="60"/>
        <v>10080000</v>
      </c>
      <c r="L66" s="299">
        <f t="shared" si="60"/>
        <v>12880000</v>
      </c>
      <c r="M66" s="299">
        <f t="shared" si="60"/>
        <v>16000000</v>
      </c>
      <c r="N66" s="299">
        <f t="shared" si="60"/>
        <v>19440000</v>
      </c>
      <c r="O66" s="299">
        <f t="shared" si="60"/>
        <v>23280000</v>
      </c>
      <c r="P66" s="299">
        <f t="shared" si="60"/>
        <v>27520000</v>
      </c>
      <c r="Q66" s="299">
        <f t="shared" si="60"/>
        <v>32240000</v>
      </c>
      <c r="R66" s="299">
        <f t="shared" si="60"/>
        <v>37440000</v>
      </c>
      <c r="S66" s="299">
        <f t="shared" si="60"/>
        <v>44000000</v>
      </c>
      <c r="T66" s="299">
        <f t="shared" si="60"/>
        <v>51280000</v>
      </c>
      <c r="U66" s="299">
        <f t="shared" si="60"/>
        <v>59320000</v>
      </c>
      <c r="V66" s="299">
        <f t="shared" si="60"/>
        <v>68200000</v>
      </c>
      <c r="W66" s="299">
        <f t="shared" si="60"/>
        <v>78000000</v>
      </c>
      <c r="X66" s="299">
        <f t="shared" si="60"/>
        <v>88840000</v>
      </c>
      <c r="Y66" s="299">
        <f t="shared" si="60"/>
        <v>100800000</v>
      </c>
      <c r="Z66" s="299">
        <f t="shared" si="60"/>
        <v>113960000</v>
      </c>
      <c r="AA66" s="299">
        <f t="shared" si="60"/>
        <v>128520000</v>
      </c>
      <c r="AB66" s="299">
        <f t="shared" si="60"/>
        <v>144560000</v>
      </c>
      <c r="AC66" s="299">
        <f t="shared" si="60"/>
        <v>162280000</v>
      </c>
      <c r="AD66" s="299">
        <f t="shared" si="60"/>
        <v>181840000</v>
      </c>
      <c r="AE66" s="299">
        <f t="shared" si="60"/>
        <v>203440000</v>
      </c>
      <c r="AF66" s="299">
        <f t="shared" si="60"/>
        <v>227280000</v>
      </c>
      <c r="AG66" s="299">
        <f t="shared" si="60"/>
        <v>253520000</v>
      </c>
      <c r="AH66" s="299">
        <f t="shared" si="60"/>
        <v>282440000</v>
      </c>
      <c r="AI66" s="299">
        <f t="shared" si="60"/>
        <v>314320000</v>
      </c>
      <c r="AJ66" s="299">
        <f t="shared" si="60"/>
        <v>349440000</v>
      </c>
      <c r="AK66" s="299">
        <f t="shared" si="60"/>
        <v>388080000</v>
      </c>
      <c r="AL66" s="299">
        <f t="shared" si="60"/>
        <v>430600000</v>
      </c>
      <c r="AM66" s="299">
        <f t="shared" si="60"/>
        <v>477400000</v>
      </c>
      <c r="AN66" s="299">
        <f t="shared" si="60"/>
        <v>528920000</v>
      </c>
      <c r="AO66" s="299">
        <f t="shared" si="60"/>
        <v>585640000</v>
      </c>
      <c r="AP66" s="299">
        <f t="shared" si="60"/>
        <v>648120000</v>
      </c>
      <c r="AQ66" s="299">
        <f t="shared" si="60"/>
        <v>713400000</v>
      </c>
      <c r="AR66" s="299">
        <f t="shared" si="60"/>
        <v>780840000</v>
      </c>
      <c r="AS66" s="299">
        <f t="shared" si="60"/>
        <v>850640000</v>
      </c>
      <c r="AT66" s="299">
        <f t="shared" si="60"/>
        <v>922920000</v>
      </c>
      <c r="AU66" s="299">
        <f t="shared" si="60"/>
        <v>997800000</v>
      </c>
      <c r="AV66" s="299">
        <f t="shared" si="60"/>
        <v>1075440000</v>
      </c>
      <c r="AW66" s="299">
        <f t="shared" si="60"/>
        <v>1156040000</v>
      </c>
      <c r="AX66" s="299">
        <f t="shared" si="60"/>
        <v>1239760000</v>
      </c>
      <c r="AY66" s="299">
        <f t="shared" si="60"/>
        <v>1326800000</v>
      </c>
      <c r="AZ66" s="299">
        <f t="shared" si="60"/>
        <v>1417440000</v>
      </c>
      <c r="BA66" s="299">
        <f t="shared" si="60"/>
        <v>1511920000</v>
      </c>
      <c r="BB66" s="299">
        <f t="shared" si="60"/>
        <v>1610480000</v>
      </c>
      <c r="BC66" s="299">
        <f t="shared" si="60"/>
        <v>1711320000</v>
      </c>
      <c r="BD66" s="299">
        <f t="shared" si="60"/>
        <v>1814480000</v>
      </c>
      <c r="BE66" s="299">
        <f t="shared" si="60"/>
        <v>1920000000</v>
      </c>
      <c r="BF66" s="299">
        <f t="shared" si="60"/>
        <v>2028000000</v>
      </c>
      <c r="BG66" s="299">
        <f t="shared" si="60"/>
        <v>2138520000</v>
      </c>
      <c r="BH66" s="299">
        <f t="shared" si="60"/>
        <v>2251680000</v>
      </c>
      <c r="BI66" s="299">
        <f t="shared" si="60"/>
        <v>2367560000</v>
      </c>
      <c r="BJ66" s="299">
        <f t="shared" si="60"/>
        <v>2486200000</v>
      </c>
      <c r="BK66" s="299">
        <f t="shared" si="60"/>
        <v>2607760000</v>
      </c>
      <c r="BL66" s="299">
        <f t="shared" si="60"/>
        <v>2732320000</v>
      </c>
      <c r="BM66" s="299">
        <f t="shared" si="60"/>
        <v>2860040000</v>
      </c>
      <c r="BN66" s="299">
        <f t="shared" si="60"/>
        <v>2991000000</v>
      </c>
    </row>
    <row r="67" spans="2:66" x14ac:dyDescent="0.3">
      <c r="R67" s="299">
        <f>SUM(G66:R66)</f>
        <v>196800000</v>
      </c>
      <c r="AD67" s="299">
        <f>SUM(S66:AD66)</f>
        <v>1221600000</v>
      </c>
      <c r="AO67" s="299">
        <f>SUM(AD66:AO66)</f>
        <v>4222920000</v>
      </c>
      <c r="BA67" s="299">
        <f>SUM(AP66:BA66)</f>
        <v>12641120000</v>
      </c>
    </row>
    <row r="68" spans="2:66" x14ac:dyDescent="0.3">
      <c r="R68" s="300">
        <f>R67/10000000</f>
        <v>19.68</v>
      </c>
      <c r="AD68" s="300">
        <f>AD67/10000000</f>
        <v>122.16</v>
      </c>
      <c r="AO68" s="300">
        <f>AO67/10000000</f>
        <v>422.29199999999997</v>
      </c>
      <c r="BA68" s="300">
        <f>BA67/10000000</f>
        <v>1264.1120000000001</v>
      </c>
    </row>
    <row r="69" spans="2:66" hidden="1" x14ac:dyDescent="0.3"/>
    <row r="70" spans="2:66" s="281" customFormat="1" hidden="1" x14ac:dyDescent="0.3">
      <c r="C70" s="282"/>
      <c r="D70" s="282"/>
      <c r="E70" s="283"/>
      <c r="F70" s="283" t="s">
        <v>233</v>
      </c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83"/>
      <c r="R70" s="283"/>
      <c r="S70" s="283"/>
      <c r="T70" s="283"/>
      <c r="U70" s="283"/>
      <c r="V70" s="283"/>
      <c r="W70" s="283"/>
      <c r="X70" s="283"/>
      <c r="Y70" s="283"/>
      <c r="Z70" s="283"/>
      <c r="AA70" s="283"/>
      <c r="AB70" s="283"/>
      <c r="AC70" s="283"/>
      <c r="AD70" s="283"/>
      <c r="AE70" s="283"/>
      <c r="AF70" s="283"/>
      <c r="AG70" s="283"/>
      <c r="AH70" s="283"/>
      <c r="AI70" s="283"/>
      <c r="AJ70" s="283"/>
      <c r="AK70" s="283"/>
      <c r="AL70" s="283"/>
      <c r="AM70" s="283"/>
      <c r="AN70" s="283"/>
      <c r="AO70" s="283"/>
      <c r="AP70" s="283"/>
      <c r="AQ70" s="283"/>
      <c r="AR70" s="283"/>
      <c r="AS70" s="283"/>
      <c r="AT70" s="283"/>
      <c r="AU70" s="283"/>
      <c r="AV70" s="283"/>
      <c r="AW70" s="283"/>
      <c r="AX70" s="283"/>
      <c r="AY70" s="283"/>
      <c r="AZ70" s="283"/>
      <c r="BA70" s="283"/>
      <c r="BB70" s="283"/>
      <c r="BC70" s="283"/>
      <c r="BD70" s="283"/>
      <c r="BE70" s="283"/>
      <c r="BF70" s="283"/>
      <c r="BG70" s="283"/>
      <c r="BH70" s="283"/>
      <c r="BI70" s="283"/>
      <c r="BJ70" s="283"/>
      <c r="BK70" s="283"/>
      <c r="BL70" s="283"/>
      <c r="BM70" s="283"/>
      <c r="BN70" s="283"/>
    </row>
    <row r="71" spans="2:66" ht="15" hidden="1" thickBot="1" x14ac:dyDescent="0.4">
      <c r="B71" s="280" t="str">
        <f t="array" ref="B71:B130">TRANSPOSE('[3]Revenue Assumptions'!I25:BP25)</f>
        <v>Month1</v>
      </c>
      <c r="C71" s="284"/>
      <c r="D71" s="279"/>
      <c r="E71" s="277">
        <f t="array" ref="E71:E130">TRANSPOSE(Assumptions!D83:BK83)</f>
        <v>0</v>
      </c>
      <c r="F71" s="277">
        <f t="array" ref="F71:F130">TRANSPOSE(Assumptions!D82:BK82)</f>
        <v>0</v>
      </c>
      <c r="G71" s="277">
        <f>$F$71*G70</f>
        <v>0</v>
      </c>
      <c r="H71" s="277">
        <f t="shared" ref="H71:BN71" si="61">$F$71*H70</f>
        <v>0</v>
      </c>
      <c r="I71" s="277">
        <f t="shared" si="61"/>
        <v>0</v>
      </c>
      <c r="J71" s="277">
        <f t="shared" si="61"/>
        <v>0</v>
      </c>
      <c r="K71" s="277">
        <f t="shared" si="61"/>
        <v>0</v>
      </c>
      <c r="L71" s="277">
        <f t="shared" si="61"/>
        <v>0</v>
      </c>
      <c r="M71" s="277">
        <f t="shared" si="61"/>
        <v>0</v>
      </c>
      <c r="N71" s="277">
        <f t="shared" si="61"/>
        <v>0</v>
      </c>
      <c r="O71" s="277">
        <f t="shared" si="61"/>
        <v>0</v>
      </c>
      <c r="P71" s="277">
        <f t="shared" si="61"/>
        <v>0</v>
      </c>
      <c r="Q71" s="277">
        <f t="shared" si="61"/>
        <v>0</v>
      </c>
      <c r="R71" s="277">
        <f t="shared" si="61"/>
        <v>0</v>
      </c>
      <c r="S71" s="277">
        <f t="shared" si="61"/>
        <v>0</v>
      </c>
      <c r="T71" s="277">
        <f t="shared" si="61"/>
        <v>0</v>
      </c>
      <c r="U71" s="277">
        <f t="shared" si="61"/>
        <v>0</v>
      </c>
      <c r="V71" s="277">
        <f t="shared" si="61"/>
        <v>0</v>
      </c>
      <c r="W71" s="277">
        <f t="shared" si="61"/>
        <v>0</v>
      </c>
      <c r="X71" s="277">
        <f t="shared" si="61"/>
        <v>0</v>
      </c>
      <c r="Y71" s="277">
        <f t="shared" si="61"/>
        <v>0</v>
      </c>
      <c r="Z71" s="277">
        <f t="shared" si="61"/>
        <v>0</v>
      </c>
      <c r="AA71" s="277">
        <f t="shared" si="61"/>
        <v>0</v>
      </c>
      <c r="AB71" s="277">
        <f t="shared" si="61"/>
        <v>0</v>
      </c>
      <c r="AC71" s="277">
        <f t="shared" si="61"/>
        <v>0</v>
      </c>
      <c r="AD71" s="277">
        <f t="shared" si="61"/>
        <v>0</v>
      </c>
      <c r="AE71" s="277">
        <f t="shared" si="61"/>
        <v>0</v>
      </c>
      <c r="AF71" s="277">
        <f t="shared" si="61"/>
        <v>0</v>
      </c>
      <c r="AG71" s="277">
        <f t="shared" si="61"/>
        <v>0</v>
      </c>
      <c r="AH71" s="277">
        <f t="shared" si="61"/>
        <v>0</v>
      </c>
      <c r="AI71" s="277">
        <f t="shared" si="61"/>
        <v>0</v>
      </c>
      <c r="AJ71" s="277">
        <f t="shared" si="61"/>
        <v>0</v>
      </c>
      <c r="AK71" s="277">
        <f t="shared" si="61"/>
        <v>0</v>
      </c>
      <c r="AL71" s="277">
        <f t="shared" si="61"/>
        <v>0</v>
      </c>
      <c r="AM71" s="277">
        <f t="shared" si="61"/>
        <v>0</v>
      </c>
      <c r="AN71" s="277">
        <f t="shared" si="61"/>
        <v>0</v>
      </c>
      <c r="AO71" s="277">
        <f t="shared" si="61"/>
        <v>0</v>
      </c>
      <c r="AP71" s="277">
        <f t="shared" si="61"/>
        <v>0</v>
      </c>
      <c r="AQ71" s="277">
        <f t="shared" si="61"/>
        <v>0</v>
      </c>
      <c r="AR71" s="277">
        <f t="shared" si="61"/>
        <v>0</v>
      </c>
      <c r="AS71" s="277">
        <f t="shared" si="61"/>
        <v>0</v>
      </c>
      <c r="AT71" s="277">
        <f t="shared" si="61"/>
        <v>0</v>
      </c>
      <c r="AU71" s="277">
        <f t="shared" si="61"/>
        <v>0</v>
      </c>
      <c r="AV71" s="277">
        <f t="shared" si="61"/>
        <v>0</v>
      </c>
      <c r="AW71" s="277">
        <f t="shared" si="61"/>
        <v>0</v>
      </c>
      <c r="AX71" s="277">
        <f t="shared" si="61"/>
        <v>0</v>
      </c>
      <c r="AY71" s="277">
        <f t="shared" si="61"/>
        <v>0</v>
      </c>
      <c r="AZ71" s="277">
        <f t="shared" si="61"/>
        <v>0</v>
      </c>
      <c r="BA71" s="277">
        <f t="shared" si="61"/>
        <v>0</v>
      </c>
      <c r="BB71" s="277">
        <f t="shared" si="61"/>
        <v>0</v>
      </c>
      <c r="BC71" s="277">
        <f t="shared" si="61"/>
        <v>0</v>
      </c>
      <c r="BD71" s="277">
        <f t="shared" si="61"/>
        <v>0</v>
      </c>
      <c r="BE71" s="277">
        <f t="shared" si="61"/>
        <v>0</v>
      </c>
      <c r="BF71" s="277">
        <f t="shared" si="61"/>
        <v>0</v>
      </c>
      <c r="BG71" s="277">
        <f t="shared" si="61"/>
        <v>0</v>
      </c>
      <c r="BH71" s="277">
        <f t="shared" si="61"/>
        <v>0</v>
      </c>
      <c r="BI71" s="277">
        <f t="shared" si="61"/>
        <v>0</v>
      </c>
      <c r="BJ71" s="277">
        <f t="shared" si="61"/>
        <v>0</v>
      </c>
      <c r="BK71" s="277">
        <f t="shared" si="61"/>
        <v>0</v>
      </c>
      <c r="BL71" s="277">
        <f t="shared" si="61"/>
        <v>0</v>
      </c>
      <c r="BM71" s="277">
        <f t="shared" si="61"/>
        <v>0</v>
      </c>
      <c r="BN71" s="277">
        <f t="shared" si="61"/>
        <v>0</v>
      </c>
    </row>
    <row r="72" spans="2:66" ht="15" hidden="1" thickBot="1" x14ac:dyDescent="0.4">
      <c r="B72" s="280" t="str">
        <v>Month 2</v>
      </c>
      <c r="C72" s="284"/>
      <c r="E72" s="277">
        <v>0</v>
      </c>
      <c r="F72" s="277">
        <v>0</v>
      </c>
      <c r="H72" s="277">
        <f>$F$72*G70</f>
        <v>0</v>
      </c>
      <c r="I72" s="277">
        <f t="shared" ref="I72:BN72" si="62">$F$72*H70</f>
        <v>0</v>
      </c>
      <c r="J72" s="277">
        <f t="shared" si="62"/>
        <v>0</v>
      </c>
      <c r="K72" s="277">
        <f t="shared" si="62"/>
        <v>0</v>
      </c>
      <c r="L72" s="277">
        <f t="shared" si="62"/>
        <v>0</v>
      </c>
      <c r="M72" s="277">
        <f t="shared" si="62"/>
        <v>0</v>
      </c>
      <c r="N72" s="277">
        <f t="shared" si="62"/>
        <v>0</v>
      </c>
      <c r="O72" s="277">
        <f t="shared" si="62"/>
        <v>0</v>
      </c>
      <c r="P72" s="277">
        <f t="shared" si="62"/>
        <v>0</v>
      </c>
      <c r="Q72" s="277">
        <f t="shared" si="62"/>
        <v>0</v>
      </c>
      <c r="R72" s="277">
        <f t="shared" si="62"/>
        <v>0</v>
      </c>
      <c r="S72" s="277">
        <f t="shared" si="62"/>
        <v>0</v>
      </c>
      <c r="T72" s="277">
        <f t="shared" si="62"/>
        <v>0</v>
      </c>
      <c r="U72" s="277">
        <f t="shared" si="62"/>
        <v>0</v>
      </c>
      <c r="V72" s="277">
        <f t="shared" si="62"/>
        <v>0</v>
      </c>
      <c r="W72" s="277">
        <f t="shared" si="62"/>
        <v>0</v>
      </c>
      <c r="X72" s="277">
        <f t="shared" si="62"/>
        <v>0</v>
      </c>
      <c r="Y72" s="277">
        <f t="shared" si="62"/>
        <v>0</v>
      </c>
      <c r="Z72" s="277">
        <f t="shared" si="62"/>
        <v>0</v>
      </c>
      <c r="AA72" s="277">
        <f t="shared" si="62"/>
        <v>0</v>
      </c>
      <c r="AB72" s="277">
        <f t="shared" si="62"/>
        <v>0</v>
      </c>
      <c r="AC72" s="277">
        <f t="shared" si="62"/>
        <v>0</v>
      </c>
      <c r="AD72" s="277">
        <f t="shared" si="62"/>
        <v>0</v>
      </c>
      <c r="AE72" s="277">
        <f t="shared" si="62"/>
        <v>0</v>
      </c>
      <c r="AF72" s="277">
        <f t="shared" si="62"/>
        <v>0</v>
      </c>
      <c r="AG72" s="277">
        <f t="shared" si="62"/>
        <v>0</v>
      </c>
      <c r="AH72" s="277">
        <f t="shared" si="62"/>
        <v>0</v>
      </c>
      <c r="AI72" s="277">
        <f t="shared" si="62"/>
        <v>0</v>
      </c>
      <c r="AJ72" s="277">
        <f t="shared" si="62"/>
        <v>0</v>
      </c>
      <c r="AK72" s="277">
        <f t="shared" si="62"/>
        <v>0</v>
      </c>
      <c r="AL72" s="277">
        <f t="shared" si="62"/>
        <v>0</v>
      </c>
      <c r="AM72" s="277">
        <f t="shared" si="62"/>
        <v>0</v>
      </c>
      <c r="AN72" s="277">
        <f t="shared" si="62"/>
        <v>0</v>
      </c>
      <c r="AO72" s="277">
        <f t="shared" si="62"/>
        <v>0</v>
      </c>
      <c r="AP72" s="277">
        <f t="shared" si="62"/>
        <v>0</v>
      </c>
      <c r="AQ72" s="277">
        <f t="shared" si="62"/>
        <v>0</v>
      </c>
      <c r="AR72" s="277">
        <f t="shared" si="62"/>
        <v>0</v>
      </c>
      <c r="AS72" s="277">
        <f t="shared" si="62"/>
        <v>0</v>
      </c>
      <c r="AT72" s="277">
        <f t="shared" si="62"/>
        <v>0</v>
      </c>
      <c r="AU72" s="277">
        <f t="shared" si="62"/>
        <v>0</v>
      </c>
      <c r="AV72" s="277">
        <f t="shared" si="62"/>
        <v>0</v>
      </c>
      <c r="AW72" s="277">
        <f t="shared" si="62"/>
        <v>0</v>
      </c>
      <c r="AX72" s="277">
        <f t="shared" si="62"/>
        <v>0</v>
      </c>
      <c r="AY72" s="277">
        <f t="shared" si="62"/>
        <v>0</v>
      </c>
      <c r="AZ72" s="277">
        <f t="shared" si="62"/>
        <v>0</v>
      </c>
      <c r="BA72" s="277">
        <f t="shared" si="62"/>
        <v>0</v>
      </c>
      <c r="BB72" s="277">
        <f t="shared" si="62"/>
        <v>0</v>
      </c>
      <c r="BC72" s="277">
        <f t="shared" si="62"/>
        <v>0</v>
      </c>
      <c r="BD72" s="277">
        <f t="shared" si="62"/>
        <v>0</v>
      </c>
      <c r="BE72" s="277">
        <f t="shared" si="62"/>
        <v>0</v>
      </c>
      <c r="BF72" s="277">
        <f t="shared" si="62"/>
        <v>0</v>
      </c>
      <c r="BG72" s="277">
        <f t="shared" si="62"/>
        <v>0</v>
      </c>
      <c r="BH72" s="277">
        <f t="shared" si="62"/>
        <v>0</v>
      </c>
      <c r="BI72" s="277">
        <f t="shared" si="62"/>
        <v>0</v>
      </c>
      <c r="BJ72" s="277">
        <f t="shared" si="62"/>
        <v>0</v>
      </c>
      <c r="BK72" s="277">
        <f t="shared" si="62"/>
        <v>0</v>
      </c>
      <c r="BL72" s="277">
        <f t="shared" si="62"/>
        <v>0</v>
      </c>
      <c r="BM72" s="277">
        <f t="shared" si="62"/>
        <v>0</v>
      </c>
      <c r="BN72" s="277">
        <f t="shared" si="62"/>
        <v>0</v>
      </c>
    </row>
    <row r="73" spans="2:66" ht="15" hidden="1" thickBot="1" x14ac:dyDescent="0.4">
      <c r="B73" s="280" t="str">
        <v>Month3</v>
      </c>
      <c r="C73" s="284"/>
      <c r="E73" s="277">
        <v>0</v>
      </c>
      <c r="F73" s="277">
        <v>0</v>
      </c>
      <c r="H73" s="277"/>
      <c r="I73" s="277">
        <f>$F$73*G70</f>
        <v>0</v>
      </c>
      <c r="J73" s="277">
        <f t="shared" ref="J73:BN73" si="63">$F$73*H70</f>
        <v>0</v>
      </c>
      <c r="K73" s="277">
        <f t="shared" si="63"/>
        <v>0</v>
      </c>
      <c r="L73" s="277">
        <f t="shared" si="63"/>
        <v>0</v>
      </c>
      <c r="M73" s="277">
        <f t="shared" si="63"/>
        <v>0</v>
      </c>
      <c r="N73" s="277">
        <f t="shared" si="63"/>
        <v>0</v>
      </c>
      <c r="O73" s="277">
        <f t="shared" si="63"/>
        <v>0</v>
      </c>
      <c r="P73" s="277">
        <f t="shared" si="63"/>
        <v>0</v>
      </c>
      <c r="Q73" s="277">
        <f t="shared" si="63"/>
        <v>0</v>
      </c>
      <c r="R73" s="277">
        <f t="shared" si="63"/>
        <v>0</v>
      </c>
      <c r="S73" s="277">
        <f t="shared" si="63"/>
        <v>0</v>
      </c>
      <c r="T73" s="277">
        <f t="shared" si="63"/>
        <v>0</v>
      </c>
      <c r="U73" s="277">
        <f t="shared" si="63"/>
        <v>0</v>
      </c>
      <c r="V73" s="277">
        <f t="shared" si="63"/>
        <v>0</v>
      </c>
      <c r="W73" s="277">
        <f t="shared" si="63"/>
        <v>0</v>
      </c>
      <c r="X73" s="277">
        <f t="shared" si="63"/>
        <v>0</v>
      </c>
      <c r="Y73" s="277">
        <f t="shared" si="63"/>
        <v>0</v>
      </c>
      <c r="Z73" s="277">
        <f t="shared" si="63"/>
        <v>0</v>
      </c>
      <c r="AA73" s="277">
        <f t="shared" si="63"/>
        <v>0</v>
      </c>
      <c r="AB73" s="277">
        <f t="shared" si="63"/>
        <v>0</v>
      </c>
      <c r="AC73" s="277">
        <f t="shared" si="63"/>
        <v>0</v>
      </c>
      <c r="AD73" s="277">
        <f t="shared" si="63"/>
        <v>0</v>
      </c>
      <c r="AE73" s="277">
        <f t="shared" si="63"/>
        <v>0</v>
      </c>
      <c r="AF73" s="277">
        <f t="shared" si="63"/>
        <v>0</v>
      </c>
      <c r="AG73" s="277">
        <f t="shared" si="63"/>
        <v>0</v>
      </c>
      <c r="AH73" s="277">
        <f t="shared" si="63"/>
        <v>0</v>
      </c>
      <c r="AI73" s="277">
        <f t="shared" si="63"/>
        <v>0</v>
      </c>
      <c r="AJ73" s="277">
        <f t="shared" si="63"/>
        <v>0</v>
      </c>
      <c r="AK73" s="277">
        <f t="shared" si="63"/>
        <v>0</v>
      </c>
      <c r="AL73" s="277">
        <f t="shared" si="63"/>
        <v>0</v>
      </c>
      <c r="AM73" s="277">
        <f t="shared" si="63"/>
        <v>0</v>
      </c>
      <c r="AN73" s="277">
        <f t="shared" si="63"/>
        <v>0</v>
      </c>
      <c r="AO73" s="277">
        <f t="shared" si="63"/>
        <v>0</v>
      </c>
      <c r="AP73" s="277">
        <f t="shared" si="63"/>
        <v>0</v>
      </c>
      <c r="AQ73" s="277">
        <f t="shared" si="63"/>
        <v>0</v>
      </c>
      <c r="AR73" s="277">
        <f t="shared" si="63"/>
        <v>0</v>
      </c>
      <c r="AS73" s="277">
        <f t="shared" si="63"/>
        <v>0</v>
      </c>
      <c r="AT73" s="277">
        <f t="shared" si="63"/>
        <v>0</v>
      </c>
      <c r="AU73" s="277">
        <f t="shared" si="63"/>
        <v>0</v>
      </c>
      <c r="AV73" s="277">
        <f t="shared" si="63"/>
        <v>0</v>
      </c>
      <c r="AW73" s="277">
        <f t="shared" si="63"/>
        <v>0</v>
      </c>
      <c r="AX73" s="277">
        <f t="shared" si="63"/>
        <v>0</v>
      </c>
      <c r="AY73" s="277">
        <f t="shared" si="63"/>
        <v>0</v>
      </c>
      <c r="AZ73" s="277">
        <f t="shared" si="63"/>
        <v>0</v>
      </c>
      <c r="BA73" s="277">
        <f t="shared" si="63"/>
        <v>0</v>
      </c>
      <c r="BB73" s="277">
        <f t="shared" si="63"/>
        <v>0</v>
      </c>
      <c r="BC73" s="277">
        <f t="shared" si="63"/>
        <v>0</v>
      </c>
      <c r="BD73" s="277">
        <f t="shared" si="63"/>
        <v>0</v>
      </c>
      <c r="BE73" s="277">
        <f t="shared" si="63"/>
        <v>0</v>
      </c>
      <c r="BF73" s="277">
        <f t="shared" si="63"/>
        <v>0</v>
      </c>
      <c r="BG73" s="277">
        <f t="shared" si="63"/>
        <v>0</v>
      </c>
      <c r="BH73" s="277">
        <f t="shared" si="63"/>
        <v>0</v>
      </c>
      <c r="BI73" s="277">
        <f t="shared" si="63"/>
        <v>0</v>
      </c>
      <c r="BJ73" s="277">
        <f t="shared" si="63"/>
        <v>0</v>
      </c>
      <c r="BK73" s="277">
        <f t="shared" si="63"/>
        <v>0</v>
      </c>
      <c r="BL73" s="277">
        <f t="shared" si="63"/>
        <v>0</v>
      </c>
      <c r="BM73" s="277">
        <f t="shared" si="63"/>
        <v>0</v>
      </c>
      <c r="BN73" s="277">
        <f t="shared" si="63"/>
        <v>0</v>
      </c>
    </row>
    <row r="74" spans="2:66" ht="15" hidden="1" thickBot="1" x14ac:dyDescent="0.4">
      <c r="B74" s="280" t="str">
        <v>Month4</v>
      </c>
      <c r="C74" s="279"/>
      <c r="E74" s="277">
        <v>0</v>
      </c>
      <c r="F74" s="277">
        <v>0</v>
      </c>
      <c r="G74" s="277"/>
      <c r="H74" s="277"/>
      <c r="I74" s="277"/>
      <c r="J74" s="277">
        <f>$F$74*G70</f>
        <v>0</v>
      </c>
      <c r="K74" s="277">
        <f t="shared" ref="K74:BN74" si="64">$F$74*H70</f>
        <v>0</v>
      </c>
      <c r="L74" s="277">
        <f t="shared" si="64"/>
        <v>0</v>
      </c>
      <c r="M74" s="277">
        <f t="shared" si="64"/>
        <v>0</v>
      </c>
      <c r="N74" s="277">
        <f t="shared" si="64"/>
        <v>0</v>
      </c>
      <c r="O74" s="277">
        <f t="shared" si="64"/>
        <v>0</v>
      </c>
      <c r="P74" s="277">
        <f t="shared" si="64"/>
        <v>0</v>
      </c>
      <c r="Q74" s="277">
        <f t="shared" si="64"/>
        <v>0</v>
      </c>
      <c r="R74" s="277">
        <f t="shared" si="64"/>
        <v>0</v>
      </c>
      <c r="S74" s="277">
        <f t="shared" si="64"/>
        <v>0</v>
      </c>
      <c r="T74" s="277">
        <f t="shared" si="64"/>
        <v>0</v>
      </c>
      <c r="U74" s="277">
        <f t="shared" si="64"/>
        <v>0</v>
      </c>
      <c r="V74" s="277">
        <f t="shared" si="64"/>
        <v>0</v>
      </c>
      <c r="W74" s="277">
        <f t="shared" si="64"/>
        <v>0</v>
      </c>
      <c r="X74" s="277">
        <f t="shared" si="64"/>
        <v>0</v>
      </c>
      <c r="Y74" s="277">
        <f t="shared" si="64"/>
        <v>0</v>
      </c>
      <c r="Z74" s="277">
        <f t="shared" si="64"/>
        <v>0</v>
      </c>
      <c r="AA74" s="277">
        <f t="shared" si="64"/>
        <v>0</v>
      </c>
      <c r="AB74" s="277">
        <f t="shared" si="64"/>
        <v>0</v>
      </c>
      <c r="AC74" s="277">
        <f t="shared" si="64"/>
        <v>0</v>
      </c>
      <c r="AD74" s="277">
        <f t="shared" si="64"/>
        <v>0</v>
      </c>
      <c r="AE74" s="277">
        <f t="shared" si="64"/>
        <v>0</v>
      </c>
      <c r="AF74" s="277">
        <f t="shared" si="64"/>
        <v>0</v>
      </c>
      <c r="AG74" s="277">
        <f t="shared" si="64"/>
        <v>0</v>
      </c>
      <c r="AH74" s="277">
        <f t="shared" si="64"/>
        <v>0</v>
      </c>
      <c r="AI74" s="277">
        <f t="shared" si="64"/>
        <v>0</v>
      </c>
      <c r="AJ74" s="277">
        <f t="shared" si="64"/>
        <v>0</v>
      </c>
      <c r="AK74" s="277">
        <f t="shared" si="64"/>
        <v>0</v>
      </c>
      <c r="AL74" s="277">
        <f t="shared" si="64"/>
        <v>0</v>
      </c>
      <c r="AM74" s="277">
        <f t="shared" si="64"/>
        <v>0</v>
      </c>
      <c r="AN74" s="277">
        <f t="shared" si="64"/>
        <v>0</v>
      </c>
      <c r="AO74" s="277">
        <f t="shared" si="64"/>
        <v>0</v>
      </c>
      <c r="AP74" s="277">
        <f t="shared" si="64"/>
        <v>0</v>
      </c>
      <c r="AQ74" s="277">
        <f t="shared" si="64"/>
        <v>0</v>
      </c>
      <c r="AR74" s="277">
        <f t="shared" si="64"/>
        <v>0</v>
      </c>
      <c r="AS74" s="277">
        <f t="shared" si="64"/>
        <v>0</v>
      </c>
      <c r="AT74" s="277">
        <f t="shared" si="64"/>
        <v>0</v>
      </c>
      <c r="AU74" s="277">
        <f t="shared" si="64"/>
        <v>0</v>
      </c>
      <c r="AV74" s="277">
        <f t="shared" si="64"/>
        <v>0</v>
      </c>
      <c r="AW74" s="277">
        <f t="shared" si="64"/>
        <v>0</v>
      </c>
      <c r="AX74" s="277">
        <f t="shared" si="64"/>
        <v>0</v>
      </c>
      <c r="AY74" s="277">
        <f t="shared" si="64"/>
        <v>0</v>
      </c>
      <c r="AZ74" s="277">
        <f t="shared" si="64"/>
        <v>0</v>
      </c>
      <c r="BA74" s="277">
        <f t="shared" si="64"/>
        <v>0</v>
      </c>
      <c r="BB74" s="277">
        <f t="shared" si="64"/>
        <v>0</v>
      </c>
      <c r="BC74" s="277">
        <f t="shared" si="64"/>
        <v>0</v>
      </c>
      <c r="BD74" s="277">
        <f t="shared" si="64"/>
        <v>0</v>
      </c>
      <c r="BE74" s="277">
        <f t="shared" si="64"/>
        <v>0</v>
      </c>
      <c r="BF74" s="277">
        <f t="shared" si="64"/>
        <v>0</v>
      </c>
      <c r="BG74" s="277">
        <f t="shared" si="64"/>
        <v>0</v>
      </c>
      <c r="BH74" s="277">
        <f t="shared" si="64"/>
        <v>0</v>
      </c>
      <c r="BI74" s="277">
        <f t="shared" si="64"/>
        <v>0</v>
      </c>
      <c r="BJ74" s="277">
        <f t="shared" si="64"/>
        <v>0</v>
      </c>
      <c r="BK74" s="277">
        <f t="shared" si="64"/>
        <v>0</v>
      </c>
      <c r="BL74" s="277">
        <f t="shared" si="64"/>
        <v>0</v>
      </c>
      <c r="BM74" s="277">
        <f t="shared" si="64"/>
        <v>0</v>
      </c>
      <c r="BN74" s="277">
        <f t="shared" si="64"/>
        <v>0</v>
      </c>
    </row>
    <row r="75" spans="2:66" ht="15" hidden="1" thickBot="1" x14ac:dyDescent="0.4">
      <c r="B75" s="280" t="str">
        <v>Month5</v>
      </c>
      <c r="C75" s="279"/>
      <c r="D75" s="279"/>
      <c r="E75" s="277">
        <v>0</v>
      </c>
      <c r="F75" s="277">
        <v>0</v>
      </c>
      <c r="G75" s="277"/>
      <c r="H75" s="277"/>
      <c r="I75" s="277"/>
      <c r="J75" s="277"/>
      <c r="K75" s="277">
        <f>$F$75*G70</f>
        <v>0</v>
      </c>
      <c r="L75" s="277">
        <f t="shared" ref="L75:BN75" si="65">$F$75*H70</f>
        <v>0</v>
      </c>
      <c r="M75" s="277">
        <f t="shared" si="65"/>
        <v>0</v>
      </c>
      <c r="N75" s="277">
        <f t="shared" si="65"/>
        <v>0</v>
      </c>
      <c r="O75" s="277">
        <f t="shared" si="65"/>
        <v>0</v>
      </c>
      <c r="P75" s="277">
        <f t="shared" si="65"/>
        <v>0</v>
      </c>
      <c r="Q75" s="277">
        <f t="shared" si="65"/>
        <v>0</v>
      </c>
      <c r="R75" s="277">
        <f t="shared" si="65"/>
        <v>0</v>
      </c>
      <c r="S75" s="277">
        <f t="shared" si="65"/>
        <v>0</v>
      </c>
      <c r="T75" s="277">
        <f t="shared" si="65"/>
        <v>0</v>
      </c>
      <c r="U75" s="277">
        <f t="shared" si="65"/>
        <v>0</v>
      </c>
      <c r="V75" s="277">
        <f t="shared" si="65"/>
        <v>0</v>
      </c>
      <c r="W75" s="277">
        <f t="shared" si="65"/>
        <v>0</v>
      </c>
      <c r="X75" s="277">
        <f t="shared" si="65"/>
        <v>0</v>
      </c>
      <c r="Y75" s="277">
        <f t="shared" si="65"/>
        <v>0</v>
      </c>
      <c r="Z75" s="277">
        <f t="shared" si="65"/>
        <v>0</v>
      </c>
      <c r="AA75" s="277">
        <f t="shared" si="65"/>
        <v>0</v>
      </c>
      <c r="AB75" s="277">
        <f t="shared" si="65"/>
        <v>0</v>
      </c>
      <c r="AC75" s="277">
        <f t="shared" si="65"/>
        <v>0</v>
      </c>
      <c r="AD75" s="277">
        <f t="shared" si="65"/>
        <v>0</v>
      </c>
      <c r="AE75" s="277">
        <f t="shared" si="65"/>
        <v>0</v>
      </c>
      <c r="AF75" s="277">
        <f t="shared" si="65"/>
        <v>0</v>
      </c>
      <c r="AG75" s="277">
        <f t="shared" si="65"/>
        <v>0</v>
      </c>
      <c r="AH75" s="277">
        <f t="shared" si="65"/>
        <v>0</v>
      </c>
      <c r="AI75" s="277">
        <f t="shared" si="65"/>
        <v>0</v>
      </c>
      <c r="AJ75" s="277">
        <f t="shared" si="65"/>
        <v>0</v>
      </c>
      <c r="AK75" s="277">
        <f t="shared" si="65"/>
        <v>0</v>
      </c>
      <c r="AL75" s="277">
        <f t="shared" si="65"/>
        <v>0</v>
      </c>
      <c r="AM75" s="277">
        <f t="shared" si="65"/>
        <v>0</v>
      </c>
      <c r="AN75" s="277">
        <f t="shared" si="65"/>
        <v>0</v>
      </c>
      <c r="AO75" s="277">
        <f t="shared" si="65"/>
        <v>0</v>
      </c>
      <c r="AP75" s="277">
        <f t="shared" si="65"/>
        <v>0</v>
      </c>
      <c r="AQ75" s="277">
        <f t="shared" si="65"/>
        <v>0</v>
      </c>
      <c r="AR75" s="277">
        <f t="shared" si="65"/>
        <v>0</v>
      </c>
      <c r="AS75" s="277">
        <f t="shared" si="65"/>
        <v>0</v>
      </c>
      <c r="AT75" s="277">
        <f t="shared" si="65"/>
        <v>0</v>
      </c>
      <c r="AU75" s="277">
        <f t="shared" si="65"/>
        <v>0</v>
      </c>
      <c r="AV75" s="277">
        <f t="shared" si="65"/>
        <v>0</v>
      </c>
      <c r="AW75" s="277">
        <f t="shared" si="65"/>
        <v>0</v>
      </c>
      <c r="AX75" s="277">
        <f t="shared" si="65"/>
        <v>0</v>
      </c>
      <c r="AY75" s="277">
        <f t="shared" si="65"/>
        <v>0</v>
      </c>
      <c r="AZ75" s="277">
        <f t="shared" si="65"/>
        <v>0</v>
      </c>
      <c r="BA75" s="277">
        <f t="shared" si="65"/>
        <v>0</v>
      </c>
      <c r="BB75" s="277">
        <f t="shared" si="65"/>
        <v>0</v>
      </c>
      <c r="BC75" s="277">
        <f t="shared" si="65"/>
        <v>0</v>
      </c>
      <c r="BD75" s="277">
        <f t="shared" si="65"/>
        <v>0</v>
      </c>
      <c r="BE75" s="277">
        <f t="shared" si="65"/>
        <v>0</v>
      </c>
      <c r="BF75" s="277">
        <f t="shared" si="65"/>
        <v>0</v>
      </c>
      <c r="BG75" s="277">
        <f t="shared" si="65"/>
        <v>0</v>
      </c>
      <c r="BH75" s="277">
        <f t="shared" si="65"/>
        <v>0</v>
      </c>
      <c r="BI75" s="277">
        <f t="shared" si="65"/>
        <v>0</v>
      </c>
      <c r="BJ75" s="277">
        <f t="shared" si="65"/>
        <v>0</v>
      </c>
      <c r="BK75" s="277">
        <f t="shared" si="65"/>
        <v>0</v>
      </c>
      <c r="BL75" s="277">
        <f t="shared" si="65"/>
        <v>0</v>
      </c>
      <c r="BM75" s="277">
        <f t="shared" si="65"/>
        <v>0</v>
      </c>
      <c r="BN75" s="277">
        <f t="shared" si="65"/>
        <v>0</v>
      </c>
    </row>
    <row r="76" spans="2:66" ht="15" hidden="1" thickBot="1" x14ac:dyDescent="0.4">
      <c r="B76" s="280" t="str">
        <v>Month6</v>
      </c>
      <c r="C76" s="286"/>
      <c r="D76" s="286"/>
      <c r="E76" s="277">
        <v>0</v>
      </c>
      <c r="F76" s="277">
        <v>0</v>
      </c>
      <c r="G76" s="277"/>
      <c r="H76" s="277"/>
      <c r="I76" s="277"/>
      <c r="J76" s="277"/>
      <c r="K76" s="277"/>
      <c r="L76" s="277">
        <f>$F$76*G70</f>
        <v>0</v>
      </c>
      <c r="M76" s="277">
        <f t="shared" ref="M76:BN76" si="66">$F$76*H70</f>
        <v>0</v>
      </c>
      <c r="N76" s="277">
        <f t="shared" si="66"/>
        <v>0</v>
      </c>
      <c r="O76" s="277">
        <f t="shared" si="66"/>
        <v>0</v>
      </c>
      <c r="P76" s="277">
        <f t="shared" si="66"/>
        <v>0</v>
      </c>
      <c r="Q76" s="277">
        <f t="shared" si="66"/>
        <v>0</v>
      </c>
      <c r="R76" s="277">
        <f t="shared" si="66"/>
        <v>0</v>
      </c>
      <c r="S76" s="277">
        <f t="shared" si="66"/>
        <v>0</v>
      </c>
      <c r="T76" s="277">
        <f t="shared" si="66"/>
        <v>0</v>
      </c>
      <c r="U76" s="277">
        <f t="shared" si="66"/>
        <v>0</v>
      </c>
      <c r="V76" s="277">
        <f t="shared" si="66"/>
        <v>0</v>
      </c>
      <c r="W76" s="277">
        <f t="shared" si="66"/>
        <v>0</v>
      </c>
      <c r="X76" s="277">
        <f t="shared" si="66"/>
        <v>0</v>
      </c>
      <c r="Y76" s="277">
        <f t="shared" si="66"/>
        <v>0</v>
      </c>
      <c r="Z76" s="277">
        <f t="shared" si="66"/>
        <v>0</v>
      </c>
      <c r="AA76" s="277">
        <f t="shared" si="66"/>
        <v>0</v>
      </c>
      <c r="AB76" s="277">
        <f t="shared" si="66"/>
        <v>0</v>
      </c>
      <c r="AC76" s="277">
        <f t="shared" si="66"/>
        <v>0</v>
      </c>
      <c r="AD76" s="277">
        <f t="shared" si="66"/>
        <v>0</v>
      </c>
      <c r="AE76" s="277">
        <f t="shared" si="66"/>
        <v>0</v>
      </c>
      <c r="AF76" s="277">
        <f t="shared" si="66"/>
        <v>0</v>
      </c>
      <c r="AG76" s="277">
        <f t="shared" si="66"/>
        <v>0</v>
      </c>
      <c r="AH76" s="277">
        <f t="shared" si="66"/>
        <v>0</v>
      </c>
      <c r="AI76" s="277">
        <f t="shared" si="66"/>
        <v>0</v>
      </c>
      <c r="AJ76" s="277">
        <f t="shared" si="66"/>
        <v>0</v>
      </c>
      <c r="AK76" s="277">
        <f t="shared" si="66"/>
        <v>0</v>
      </c>
      <c r="AL76" s="277">
        <f t="shared" si="66"/>
        <v>0</v>
      </c>
      <c r="AM76" s="277">
        <f t="shared" si="66"/>
        <v>0</v>
      </c>
      <c r="AN76" s="277">
        <f t="shared" si="66"/>
        <v>0</v>
      </c>
      <c r="AO76" s="277">
        <f t="shared" si="66"/>
        <v>0</v>
      </c>
      <c r="AP76" s="277">
        <f t="shared" si="66"/>
        <v>0</v>
      </c>
      <c r="AQ76" s="277">
        <f t="shared" si="66"/>
        <v>0</v>
      </c>
      <c r="AR76" s="277">
        <f t="shared" si="66"/>
        <v>0</v>
      </c>
      <c r="AS76" s="277">
        <f t="shared" si="66"/>
        <v>0</v>
      </c>
      <c r="AT76" s="277">
        <f t="shared" si="66"/>
        <v>0</v>
      </c>
      <c r="AU76" s="277">
        <f t="shared" si="66"/>
        <v>0</v>
      </c>
      <c r="AV76" s="277">
        <f t="shared" si="66"/>
        <v>0</v>
      </c>
      <c r="AW76" s="277">
        <f t="shared" si="66"/>
        <v>0</v>
      </c>
      <c r="AX76" s="277">
        <f t="shared" si="66"/>
        <v>0</v>
      </c>
      <c r="AY76" s="277">
        <f t="shared" si="66"/>
        <v>0</v>
      </c>
      <c r="AZ76" s="277">
        <f t="shared" si="66"/>
        <v>0</v>
      </c>
      <c r="BA76" s="277">
        <f t="shared" si="66"/>
        <v>0</v>
      </c>
      <c r="BB76" s="277">
        <f t="shared" si="66"/>
        <v>0</v>
      </c>
      <c r="BC76" s="277">
        <f t="shared" si="66"/>
        <v>0</v>
      </c>
      <c r="BD76" s="277">
        <f t="shared" si="66"/>
        <v>0</v>
      </c>
      <c r="BE76" s="277">
        <f t="shared" si="66"/>
        <v>0</v>
      </c>
      <c r="BF76" s="277">
        <f t="shared" si="66"/>
        <v>0</v>
      </c>
      <c r="BG76" s="277">
        <f t="shared" si="66"/>
        <v>0</v>
      </c>
      <c r="BH76" s="277">
        <f t="shared" si="66"/>
        <v>0</v>
      </c>
      <c r="BI76" s="277">
        <f t="shared" si="66"/>
        <v>0</v>
      </c>
      <c r="BJ76" s="277">
        <f t="shared" si="66"/>
        <v>0</v>
      </c>
      <c r="BK76" s="277">
        <f t="shared" si="66"/>
        <v>0</v>
      </c>
      <c r="BL76" s="277">
        <f t="shared" si="66"/>
        <v>0</v>
      </c>
      <c r="BM76" s="277">
        <f t="shared" si="66"/>
        <v>0</v>
      </c>
      <c r="BN76" s="277">
        <f t="shared" si="66"/>
        <v>0</v>
      </c>
    </row>
    <row r="77" spans="2:66" ht="15" hidden="1" thickBot="1" x14ac:dyDescent="0.4">
      <c r="B77" s="280" t="str">
        <v>Month7</v>
      </c>
      <c r="C77" s="286"/>
      <c r="D77" s="286"/>
      <c r="E77" s="277">
        <v>0</v>
      </c>
      <c r="F77" s="277">
        <v>0</v>
      </c>
      <c r="G77" s="277"/>
      <c r="H77" s="277"/>
      <c r="I77" s="277"/>
      <c r="J77" s="277"/>
      <c r="K77" s="277"/>
      <c r="L77" s="277"/>
      <c r="M77" s="277">
        <f>$F$77*G70</f>
        <v>0</v>
      </c>
      <c r="N77" s="277">
        <f t="shared" ref="N77:BN77" si="67">$F$77*H70</f>
        <v>0</v>
      </c>
      <c r="O77" s="277">
        <f t="shared" si="67"/>
        <v>0</v>
      </c>
      <c r="P77" s="277">
        <f t="shared" si="67"/>
        <v>0</v>
      </c>
      <c r="Q77" s="277">
        <f t="shared" si="67"/>
        <v>0</v>
      </c>
      <c r="R77" s="277">
        <f t="shared" si="67"/>
        <v>0</v>
      </c>
      <c r="S77" s="277">
        <f t="shared" si="67"/>
        <v>0</v>
      </c>
      <c r="T77" s="277">
        <f t="shared" si="67"/>
        <v>0</v>
      </c>
      <c r="U77" s="277">
        <f t="shared" si="67"/>
        <v>0</v>
      </c>
      <c r="V77" s="277">
        <f t="shared" si="67"/>
        <v>0</v>
      </c>
      <c r="W77" s="277">
        <f t="shared" si="67"/>
        <v>0</v>
      </c>
      <c r="X77" s="277">
        <f t="shared" si="67"/>
        <v>0</v>
      </c>
      <c r="Y77" s="277">
        <f t="shared" si="67"/>
        <v>0</v>
      </c>
      <c r="Z77" s="277">
        <f t="shared" si="67"/>
        <v>0</v>
      </c>
      <c r="AA77" s="277">
        <f t="shared" si="67"/>
        <v>0</v>
      </c>
      <c r="AB77" s="277">
        <f t="shared" si="67"/>
        <v>0</v>
      </c>
      <c r="AC77" s="277">
        <f t="shared" si="67"/>
        <v>0</v>
      </c>
      <c r="AD77" s="277">
        <f t="shared" si="67"/>
        <v>0</v>
      </c>
      <c r="AE77" s="277">
        <f t="shared" si="67"/>
        <v>0</v>
      </c>
      <c r="AF77" s="277">
        <f t="shared" si="67"/>
        <v>0</v>
      </c>
      <c r="AG77" s="277">
        <f t="shared" si="67"/>
        <v>0</v>
      </c>
      <c r="AH77" s="277">
        <f t="shared" si="67"/>
        <v>0</v>
      </c>
      <c r="AI77" s="277">
        <f t="shared" si="67"/>
        <v>0</v>
      </c>
      <c r="AJ77" s="277">
        <f t="shared" si="67"/>
        <v>0</v>
      </c>
      <c r="AK77" s="277">
        <f t="shared" si="67"/>
        <v>0</v>
      </c>
      <c r="AL77" s="277">
        <f t="shared" si="67"/>
        <v>0</v>
      </c>
      <c r="AM77" s="277">
        <f t="shared" si="67"/>
        <v>0</v>
      </c>
      <c r="AN77" s="277">
        <f t="shared" si="67"/>
        <v>0</v>
      </c>
      <c r="AO77" s="277">
        <f t="shared" si="67"/>
        <v>0</v>
      </c>
      <c r="AP77" s="277">
        <f t="shared" si="67"/>
        <v>0</v>
      </c>
      <c r="AQ77" s="277">
        <f t="shared" si="67"/>
        <v>0</v>
      </c>
      <c r="AR77" s="277">
        <f t="shared" si="67"/>
        <v>0</v>
      </c>
      <c r="AS77" s="277">
        <f t="shared" si="67"/>
        <v>0</v>
      </c>
      <c r="AT77" s="277">
        <f t="shared" si="67"/>
        <v>0</v>
      </c>
      <c r="AU77" s="277">
        <f t="shared" si="67"/>
        <v>0</v>
      </c>
      <c r="AV77" s="277">
        <f t="shared" si="67"/>
        <v>0</v>
      </c>
      <c r="AW77" s="277">
        <f t="shared" si="67"/>
        <v>0</v>
      </c>
      <c r="AX77" s="277">
        <f t="shared" si="67"/>
        <v>0</v>
      </c>
      <c r="AY77" s="277">
        <f t="shared" si="67"/>
        <v>0</v>
      </c>
      <c r="AZ77" s="277">
        <f t="shared" si="67"/>
        <v>0</v>
      </c>
      <c r="BA77" s="277">
        <f t="shared" si="67"/>
        <v>0</v>
      </c>
      <c r="BB77" s="277">
        <f t="shared" si="67"/>
        <v>0</v>
      </c>
      <c r="BC77" s="277">
        <f t="shared" si="67"/>
        <v>0</v>
      </c>
      <c r="BD77" s="277">
        <f t="shared" si="67"/>
        <v>0</v>
      </c>
      <c r="BE77" s="277">
        <f t="shared" si="67"/>
        <v>0</v>
      </c>
      <c r="BF77" s="277">
        <f t="shared" si="67"/>
        <v>0</v>
      </c>
      <c r="BG77" s="277">
        <f t="shared" si="67"/>
        <v>0</v>
      </c>
      <c r="BH77" s="277">
        <f t="shared" si="67"/>
        <v>0</v>
      </c>
      <c r="BI77" s="277">
        <f t="shared" si="67"/>
        <v>0</v>
      </c>
      <c r="BJ77" s="277">
        <f t="shared" si="67"/>
        <v>0</v>
      </c>
      <c r="BK77" s="277">
        <f t="shared" si="67"/>
        <v>0</v>
      </c>
      <c r="BL77" s="277">
        <f t="shared" si="67"/>
        <v>0</v>
      </c>
      <c r="BM77" s="277">
        <f t="shared" si="67"/>
        <v>0</v>
      </c>
      <c r="BN77" s="277">
        <f t="shared" si="67"/>
        <v>0</v>
      </c>
    </row>
    <row r="78" spans="2:66" ht="15" hidden="1" thickBot="1" x14ac:dyDescent="0.4">
      <c r="B78" s="280" t="str">
        <v>Month8</v>
      </c>
      <c r="C78" s="286"/>
      <c r="D78" s="286"/>
      <c r="E78" s="277">
        <v>0</v>
      </c>
      <c r="F78" s="277">
        <v>0</v>
      </c>
      <c r="G78" s="277"/>
      <c r="H78" s="277"/>
      <c r="I78" s="277"/>
      <c r="J78" s="277"/>
      <c r="K78" s="277"/>
      <c r="L78" s="277"/>
      <c r="M78" s="277"/>
      <c r="N78" s="277">
        <f>$F$78*G70</f>
        <v>0</v>
      </c>
      <c r="O78" s="277">
        <f t="shared" ref="O78:BN78" si="68">$F$78*H70</f>
        <v>0</v>
      </c>
      <c r="P78" s="277">
        <f t="shared" si="68"/>
        <v>0</v>
      </c>
      <c r="Q78" s="277">
        <f t="shared" si="68"/>
        <v>0</v>
      </c>
      <c r="R78" s="277">
        <f t="shared" si="68"/>
        <v>0</v>
      </c>
      <c r="S78" s="277">
        <f t="shared" si="68"/>
        <v>0</v>
      </c>
      <c r="T78" s="277">
        <f t="shared" si="68"/>
        <v>0</v>
      </c>
      <c r="U78" s="277">
        <f t="shared" si="68"/>
        <v>0</v>
      </c>
      <c r="V78" s="277">
        <f t="shared" si="68"/>
        <v>0</v>
      </c>
      <c r="W78" s="277">
        <f t="shared" si="68"/>
        <v>0</v>
      </c>
      <c r="X78" s="277">
        <f t="shared" si="68"/>
        <v>0</v>
      </c>
      <c r="Y78" s="277">
        <f t="shared" si="68"/>
        <v>0</v>
      </c>
      <c r="Z78" s="277">
        <f t="shared" si="68"/>
        <v>0</v>
      </c>
      <c r="AA78" s="277">
        <f t="shared" si="68"/>
        <v>0</v>
      </c>
      <c r="AB78" s="277">
        <f t="shared" si="68"/>
        <v>0</v>
      </c>
      <c r="AC78" s="277">
        <f t="shared" si="68"/>
        <v>0</v>
      </c>
      <c r="AD78" s="277">
        <f t="shared" si="68"/>
        <v>0</v>
      </c>
      <c r="AE78" s="277">
        <f t="shared" si="68"/>
        <v>0</v>
      </c>
      <c r="AF78" s="277">
        <f t="shared" si="68"/>
        <v>0</v>
      </c>
      <c r="AG78" s="277">
        <f t="shared" si="68"/>
        <v>0</v>
      </c>
      <c r="AH78" s="277">
        <f t="shared" si="68"/>
        <v>0</v>
      </c>
      <c r="AI78" s="277">
        <f t="shared" si="68"/>
        <v>0</v>
      </c>
      <c r="AJ78" s="277">
        <f t="shared" si="68"/>
        <v>0</v>
      </c>
      <c r="AK78" s="277">
        <f t="shared" si="68"/>
        <v>0</v>
      </c>
      <c r="AL78" s="277">
        <f t="shared" si="68"/>
        <v>0</v>
      </c>
      <c r="AM78" s="277">
        <f t="shared" si="68"/>
        <v>0</v>
      </c>
      <c r="AN78" s="277">
        <f t="shared" si="68"/>
        <v>0</v>
      </c>
      <c r="AO78" s="277">
        <f t="shared" si="68"/>
        <v>0</v>
      </c>
      <c r="AP78" s="277">
        <f t="shared" si="68"/>
        <v>0</v>
      </c>
      <c r="AQ78" s="277">
        <f t="shared" si="68"/>
        <v>0</v>
      </c>
      <c r="AR78" s="277">
        <f t="shared" si="68"/>
        <v>0</v>
      </c>
      <c r="AS78" s="277">
        <f t="shared" si="68"/>
        <v>0</v>
      </c>
      <c r="AT78" s="277">
        <f t="shared" si="68"/>
        <v>0</v>
      </c>
      <c r="AU78" s="277">
        <f t="shared" si="68"/>
        <v>0</v>
      </c>
      <c r="AV78" s="277">
        <f t="shared" si="68"/>
        <v>0</v>
      </c>
      <c r="AW78" s="277">
        <f t="shared" si="68"/>
        <v>0</v>
      </c>
      <c r="AX78" s="277">
        <f t="shared" si="68"/>
        <v>0</v>
      </c>
      <c r="AY78" s="277">
        <f t="shared" si="68"/>
        <v>0</v>
      </c>
      <c r="AZ78" s="277">
        <f t="shared" si="68"/>
        <v>0</v>
      </c>
      <c r="BA78" s="277">
        <f t="shared" si="68"/>
        <v>0</v>
      </c>
      <c r="BB78" s="277">
        <f t="shared" si="68"/>
        <v>0</v>
      </c>
      <c r="BC78" s="277">
        <f t="shared" si="68"/>
        <v>0</v>
      </c>
      <c r="BD78" s="277">
        <f t="shared" si="68"/>
        <v>0</v>
      </c>
      <c r="BE78" s="277">
        <f t="shared" si="68"/>
        <v>0</v>
      </c>
      <c r="BF78" s="277">
        <f t="shared" si="68"/>
        <v>0</v>
      </c>
      <c r="BG78" s="277">
        <f t="shared" si="68"/>
        <v>0</v>
      </c>
      <c r="BH78" s="277">
        <f t="shared" si="68"/>
        <v>0</v>
      </c>
      <c r="BI78" s="277">
        <f t="shared" si="68"/>
        <v>0</v>
      </c>
      <c r="BJ78" s="277">
        <f t="shared" si="68"/>
        <v>0</v>
      </c>
      <c r="BK78" s="277">
        <f t="shared" si="68"/>
        <v>0</v>
      </c>
      <c r="BL78" s="277">
        <f t="shared" si="68"/>
        <v>0</v>
      </c>
      <c r="BM78" s="277">
        <f t="shared" si="68"/>
        <v>0</v>
      </c>
      <c r="BN78" s="277">
        <f t="shared" si="68"/>
        <v>0</v>
      </c>
    </row>
    <row r="79" spans="2:66" ht="15" hidden="1" thickBot="1" x14ac:dyDescent="0.4">
      <c r="B79" s="280" t="str">
        <v>Month9</v>
      </c>
      <c r="C79" s="286"/>
      <c r="D79" s="286"/>
      <c r="E79" s="285">
        <v>0</v>
      </c>
      <c r="F79" s="285">
        <v>0</v>
      </c>
      <c r="G79" s="277"/>
      <c r="H79" s="277"/>
      <c r="I79" s="277"/>
      <c r="J79" s="277"/>
      <c r="K79" s="277"/>
      <c r="L79" s="277"/>
      <c r="M79" s="277"/>
      <c r="N79" s="277"/>
      <c r="O79" s="277">
        <f>$F$79*G70</f>
        <v>0</v>
      </c>
      <c r="P79" s="277">
        <f t="shared" ref="P79:BN79" si="69">$F$79*H70</f>
        <v>0</v>
      </c>
      <c r="Q79" s="277">
        <f t="shared" si="69"/>
        <v>0</v>
      </c>
      <c r="R79" s="277">
        <f t="shared" si="69"/>
        <v>0</v>
      </c>
      <c r="S79" s="277">
        <f t="shared" si="69"/>
        <v>0</v>
      </c>
      <c r="T79" s="277">
        <f t="shared" si="69"/>
        <v>0</v>
      </c>
      <c r="U79" s="277">
        <f t="shared" si="69"/>
        <v>0</v>
      </c>
      <c r="V79" s="277">
        <f t="shared" si="69"/>
        <v>0</v>
      </c>
      <c r="W79" s="277">
        <f t="shared" si="69"/>
        <v>0</v>
      </c>
      <c r="X79" s="277">
        <f t="shared" si="69"/>
        <v>0</v>
      </c>
      <c r="Y79" s="277">
        <f t="shared" si="69"/>
        <v>0</v>
      </c>
      <c r="Z79" s="277">
        <f t="shared" si="69"/>
        <v>0</v>
      </c>
      <c r="AA79" s="277">
        <f t="shared" si="69"/>
        <v>0</v>
      </c>
      <c r="AB79" s="277">
        <f t="shared" si="69"/>
        <v>0</v>
      </c>
      <c r="AC79" s="277">
        <f t="shared" si="69"/>
        <v>0</v>
      </c>
      <c r="AD79" s="277">
        <f t="shared" si="69"/>
        <v>0</v>
      </c>
      <c r="AE79" s="277">
        <f t="shared" si="69"/>
        <v>0</v>
      </c>
      <c r="AF79" s="277">
        <f t="shared" si="69"/>
        <v>0</v>
      </c>
      <c r="AG79" s="277">
        <f t="shared" si="69"/>
        <v>0</v>
      </c>
      <c r="AH79" s="277">
        <f t="shared" si="69"/>
        <v>0</v>
      </c>
      <c r="AI79" s="277">
        <f t="shared" si="69"/>
        <v>0</v>
      </c>
      <c r="AJ79" s="277">
        <f t="shared" si="69"/>
        <v>0</v>
      </c>
      <c r="AK79" s="277">
        <f t="shared" si="69"/>
        <v>0</v>
      </c>
      <c r="AL79" s="277">
        <f t="shared" si="69"/>
        <v>0</v>
      </c>
      <c r="AM79" s="277">
        <f t="shared" si="69"/>
        <v>0</v>
      </c>
      <c r="AN79" s="277">
        <f t="shared" si="69"/>
        <v>0</v>
      </c>
      <c r="AO79" s="277">
        <f t="shared" si="69"/>
        <v>0</v>
      </c>
      <c r="AP79" s="277">
        <f t="shared" si="69"/>
        <v>0</v>
      </c>
      <c r="AQ79" s="277">
        <f t="shared" si="69"/>
        <v>0</v>
      </c>
      <c r="AR79" s="277">
        <f t="shared" si="69"/>
        <v>0</v>
      </c>
      <c r="AS79" s="277">
        <f t="shared" si="69"/>
        <v>0</v>
      </c>
      <c r="AT79" s="277">
        <f t="shared" si="69"/>
        <v>0</v>
      </c>
      <c r="AU79" s="277">
        <f t="shared" si="69"/>
        <v>0</v>
      </c>
      <c r="AV79" s="277">
        <f t="shared" si="69"/>
        <v>0</v>
      </c>
      <c r="AW79" s="277">
        <f t="shared" si="69"/>
        <v>0</v>
      </c>
      <c r="AX79" s="277">
        <f t="shared" si="69"/>
        <v>0</v>
      </c>
      <c r="AY79" s="277">
        <f t="shared" si="69"/>
        <v>0</v>
      </c>
      <c r="AZ79" s="277">
        <f t="shared" si="69"/>
        <v>0</v>
      </c>
      <c r="BA79" s="277">
        <f t="shared" si="69"/>
        <v>0</v>
      </c>
      <c r="BB79" s="277">
        <f t="shared" si="69"/>
        <v>0</v>
      </c>
      <c r="BC79" s="277">
        <f t="shared" si="69"/>
        <v>0</v>
      </c>
      <c r="BD79" s="277">
        <f t="shared" si="69"/>
        <v>0</v>
      </c>
      <c r="BE79" s="277">
        <f t="shared" si="69"/>
        <v>0</v>
      </c>
      <c r="BF79" s="277">
        <f t="shared" si="69"/>
        <v>0</v>
      </c>
      <c r="BG79" s="277">
        <f t="shared" si="69"/>
        <v>0</v>
      </c>
      <c r="BH79" s="277">
        <f t="shared" si="69"/>
        <v>0</v>
      </c>
      <c r="BI79" s="277">
        <f t="shared" si="69"/>
        <v>0</v>
      </c>
      <c r="BJ79" s="277">
        <f t="shared" si="69"/>
        <v>0</v>
      </c>
      <c r="BK79" s="277">
        <f t="shared" si="69"/>
        <v>0</v>
      </c>
      <c r="BL79" s="277">
        <f t="shared" si="69"/>
        <v>0</v>
      </c>
      <c r="BM79" s="277">
        <f t="shared" si="69"/>
        <v>0</v>
      </c>
      <c r="BN79" s="277">
        <f t="shared" si="69"/>
        <v>0</v>
      </c>
    </row>
    <row r="80" spans="2:66" ht="15" hidden="1" thickBot="1" x14ac:dyDescent="0.4">
      <c r="B80" s="280" t="str">
        <v>Month10</v>
      </c>
      <c r="C80" s="286"/>
      <c r="D80" s="286"/>
      <c r="E80" s="277">
        <v>0</v>
      </c>
      <c r="F80" s="277">
        <v>0</v>
      </c>
      <c r="G80" s="277"/>
      <c r="H80" s="277"/>
      <c r="I80" s="277"/>
      <c r="J80" s="277"/>
      <c r="K80" s="277"/>
      <c r="L80" s="277"/>
      <c r="M80" s="277"/>
      <c r="N80" s="277"/>
      <c r="O80" s="277"/>
      <c r="P80" s="277">
        <f>$F$80*G70</f>
        <v>0</v>
      </c>
      <c r="Q80" s="277">
        <f t="shared" ref="Q80:BN80" si="70">$F$80*H70</f>
        <v>0</v>
      </c>
      <c r="R80" s="277">
        <f t="shared" si="70"/>
        <v>0</v>
      </c>
      <c r="S80" s="277">
        <f t="shared" si="70"/>
        <v>0</v>
      </c>
      <c r="T80" s="277">
        <f t="shared" si="70"/>
        <v>0</v>
      </c>
      <c r="U80" s="277">
        <f t="shared" si="70"/>
        <v>0</v>
      </c>
      <c r="V80" s="277">
        <f t="shared" si="70"/>
        <v>0</v>
      </c>
      <c r="W80" s="277">
        <f t="shared" si="70"/>
        <v>0</v>
      </c>
      <c r="X80" s="277">
        <f t="shared" si="70"/>
        <v>0</v>
      </c>
      <c r="Y80" s="277">
        <f t="shared" si="70"/>
        <v>0</v>
      </c>
      <c r="Z80" s="277">
        <f t="shared" si="70"/>
        <v>0</v>
      </c>
      <c r="AA80" s="277">
        <f t="shared" si="70"/>
        <v>0</v>
      </c>
      <c r="AB80" s="277">
        <f t="shared" si="70"/>
        <v>0</v>
      </c>
      <c r="AC80" s="277">
        <f t="shared" si="70"/>
        <v>0</v>
      </c>
      <c r="AD80" s="277">
        <f t="shared" si="70"/>
        <v>0</v>
      </c>
      <c r="AE80" s="277">
        <f t="shared" si="70"/>
        <v>0</v>
      </c>
      <c r="AF80" s="277">
        <f t="shared" si="70"/>
        <v>0</v>
      </c>
      <c r="AG80" s="277">
        <f t="shared" si="70"/>
        <v>0</v>
      </c>
      <c r="AH80" s="277">
        <f t="shared" si="70"/>
        <v>0</v>
      </c>
      <c r="AI80" s="277">
        <f t="shared" si="70"/>
        <v>0</v>
      </c>
      <c r="AJ80" s="277">
        <f t="shared" si="70"/>
        <v>0</v>
      </c>
      <c r="AK80" s="277">
        <f t="shared" si="70"/>
        <v>0</v>
      </c>
      <c r="AL80" s="277">
        <f t="shared" si="70"/>
        <v>0</v>
      </c>
      <c r="AM80" s="277">
        <f t="shared" si="70"/>
        <v>0</v>
      </c>
      <c r="AN80" s="277">
        <f t="shared" si="70"/>
        <v>0</v>
      </c>
      <c r="AO80" s="277">
        <f t="shared" si="70"/>
        <v>0</v>
      </c>
      <c r="AP80" s="277">
        <f t="shared" si="70"/>
        <v>0</v>
      </c>
      <c r="AQ80" s="277">
        <f t="shared" si="70"/>
        <v>0</v>
      </c>
      <c r="AR80" s="277">
        <f t="shared" si="70"/>
        <v>0</v>
      </c>
      <c r="AS80" s="277">
        <f t="shared" si="70"/>
        <v>0</v>
      </c>
      <c r="AT80" s="277">
        <f t="shared" si="70"/>
        <v>0</v>
      </c>
      <c r="AU80" s="277">
        <f t="shared" si="70"/>
        <v>0</v>
      </c>
      <c r="AV80" s="277">
        <f t="shared" si="70"/>
        <v>0</v>
      </c>
      <c r="AW80" s="277">
        <f t="shared" si="70"/>
        <v>0</v>
      </c>
      <c r="AX80" s="277">
        <f t="shared" si="70"/>
        <v>0</v>
      </c>
      <c r="AY80" s="277">
        <f t="shared" si="70"/>
        <v>0</v>
      </c>
      <c r="AZ80" s="277">
        <f t="shared" si="70"/>
        <v>0</v>
      </c>
      <c r="BA80" s="277">
        <f t="shared" si="70"/>
        <v>0</v>
      </c>
      <c r="BB80" s="277">
        <f t="shared" si="70"/>
        <v>0</v>
      </c>
      <c r="BC80" s="277">
        <f t="shared" si="70"/>
        <v>0</v>
      </c>
      <c r="BD80" s="277">
        <f t="shared" si="70"/>
        <v>0</v>
      </c>
      <c r="BE80" s="277">
        <f t="shared" si="70"/>
        <v>0</v>
      </c>
      <c r="BF80" s="277">
        <f t="shared" si="70"/>
        <v>0</v>
      </c>
      <c r="BG80" s="277">
        <f t="shared" si="70"/>
        <v>0</v>
      </c>
      <c r="BH80" s="277">
        <f t="shared" si="70"/>
        <v>0</v>
      </c>
      <c r="BI80" s="277">
        <f t="shared" si="70"/>
        <v>0</v>
      </c>
      <c r="BJ80" s="277">
        <f t="shared" si="70"/>
        <v>0</v>
      </c>
      <c r="BK80" s="277">
        <f t="shared" si="70"/>
        <v>0</v>
      </c>
      <c r="BL80" s="277">
        <f t="shared" si="70"/>
        <v>0</v>
      </c>
      <c r="BM80" s="277">
        <f t="shared" si="70"/>
        <v>0</v>
      </c>
      <c r="BN80" s="277">
        <f t="shared" si="70"/>
        <v>0</v>
      </c>
    </row>
    <row r="81" spans="2:66" ht="15" hidden="1" thickBot="1" x14ac:dyDescent="0.4">
      <c r="B81" s="280" t="str">
        <v>Month11</v>
      </c>
      <c r="C81" s="286"/>
      <c r="D81" s="286"/>
      <c r="E81" s="277">
        <v>0</v>
      </c>
      <c r="F81" s="277">
        <v>0</v>
      </c>
      <c r="G81" s="277"/>
      <c r="H81" s="277"/>
      <c r="I81" s="277"/>
      <c r="J81" s="277"/>
      <c r="K81" s="277"/>
      <c r="L81" s="277"/>
      <c r="M81" s="277"/>
      <c r="N81" s="277"/>
      <c r="O81" s="277"/>
      <c r="P81" s="277"/>
      <c r="Q81" s="277">
        <f>$F$81*G70</f>
        <v>0</v>
      </c>
      <c r="R81" s="277">
        <f t="shared" ref="R81:BN81" si="71">$F$81*H70</f>
        <v>0</v>
      </c>
      <c r="S81" s="277">
        <f t="shared" si="71"/>
        <v>0</v>
      </c>
      <c r="T81" s="277">
        <f t="shared" si="71"/>
        <v>0</v>
      </c>
      <c r="U81" s="277">
        <f t="shared" si="71"/>
        <v>0</v>
      </c>
      <c r="V81" s="277">
        <f t="shared" si="71"/>
        <v>0</v>
      </c>
      <c r="W81" s="277">
        <f t="shared" si="71"/>
        <v>0</v>
      </c>
      <c r="X81" s="277">
        <f t="shared" si="71"/>
        <v>0</v>
      </c>
      <c r="Y81" s="277">
        <f t="shared" si="71"/>
        <v>0</v>
      </c>
      <c r="Z81" s="277">
        <f t="shared" si="71"/>
        <v>0</v>
      </c>
      <c r="AA81" s="277">
        <f t="shared" si="71"/>
        <v>0</v>
      </c>
      <c r="AB81" s="277">
        <f t="shared" si="71"/>
        <v>0</v>
      </c>
      <c r="AC81" s="277">
        <f t="shared" si="71"/>
        <v>0</v>
      </c>
      <c r="AD81" s="277">
        <f t="shared" si="71"/>
        <v>0</v>
      </c>
      <c r="AE81" s="277">
        <f t="shared" si="71"/>
        <v>0</v>
      </c>
      <c r="AF81" s="277">
        <f t="shared" si="71"/>
        <v>0</v>
      </c>
      <c r="AG81" s="277">
        <f t="shared" si="71"/>
        <v>0</v>
      </c>
      <c r="AH81" s="277">
        <f t="shared" si="71"/>
        <v>0</v>
      </c>
      <c r="AI81" s="277">
        <f t="shared" si="71"/>
        <v>0</v>
      </c>
      <c r="AJ81" s="277">
        <f t="shared" si="71"/>
        <v>0</v>
      </c>
      <c r="AK81" s="277">
        <f t="shared" si="71"/>
        <v>0</v>
      </c>
      <c r="AL81" s="277">
        <f t="shared" si="71"/>
        <v>0</v>
      </c>
      <c r="AM81" s="277">
        <f t="shared" si="71"/>
        <v>0</v>
      </c>
      <c r="AN81" s="277">
        <f t="shared" si="71"/>
        <v>0</v>
      </c>
      <c r="AO81" s="277">
        <f t="shared" si="71"/>
        <v>0</v>
      </c>
      <c r="AP81" s="277">
        <f t="shared" si="71"/>
        <v>0</v>
      </c>
      <c r="AQ81" s="277">
        <f t="shared" si="71"/>
        <v>0</v>
      </c>
      <c r="AR81" s="277">
        <f t="shared" si="71"/>
        <v>0</v>
      </c>
      <c r="AS81" s="277">
        <f t="shared" si="71"/>
        <v>0</v>
      </c>
      <c r="AT81" s="277">
        <f t="shared" si="71"/>
        <v>0</v>
      </c>
      <c r="AU81" s="277">
        <f t="shared" si="71"/>
        <v>0</v>
      </c>
      <c r="AV81" s="277">
        <f t="shared" si="71"/>
        <v>0</v>
      </c>
      <c r="AW81" s="277">
        <f t="shared" si="71"/>
        <v>0</v>
      </c>
      <c r="AX81" s="277">
        <f t="shared" si="71"/>
        <v>0</v>
      </c>
      <c r="AY81" s="277">
        <f t="shared" si="71"/>
        <v>0</v>
      </c>
      <c r="AZ81" s="277">
        <f t="shared" si="71"/>
        <v>0</v>
      </c>
      <c r="BA81" s="277">
        <f t="shared" si="71"/>
        <v>0</v>
      </c>
      <c r="BB81" s="277">
        <f t="shared" si="71"/>
        <v>0</v>
      </c>
      <c r="BC81" s="277">
        <f t="shared" si="71"/>
        <v>0</v>
      </c>
      <c r="BD81" s="277">
        <f t="shared" si="71"/>
        <v>0</v>
      </c>
      <c r="BE81" s="277">
        <f t="shared" si="71"/>
        <v>0</v>
      </c>
      <c r="BF81" s="277">
        <f t="shared" si="71"/>
        <v>0</v>
      </c>
      <c r="BG81" s="277">
        <f t="shared" si="71"/>
        <v>0</v>
      </c>
      <c r="BH81" s="277">
        <f t="shared" si="71"/>
        <v>0</v>
      </c>
      <c r="BI81" s="277">
        <f t="shared" si="71"/>
        <v>0</v>
      </c>
      <c r="BJ81" s="277">
        <f t="shared" si="71"/>
        <v>0</v>
      </c>
      <c r="BK81" s="277">
        <f t="shared" si="71"/>
        <v>0</v>
      </c>
      <c r="BL81" s="277">
        <f t="shared" si="71"/>
        <v>0</v>
      </c>
      <c r="BM81" s="277">
        <f t="shared" si="71"/>
        <v>0</v>
      </c>
      <c r="BN81" s="277">
        <f t="shared" si="71"/>
        <v>0</v>
      </c>
    </row>
    <row r="82" spans="2:66" ht="15" hidden="1" thickBot="1" x14ac:dyDescent="0.4">
      <c r="B82" s="280" t="str">
        <v>Month12</v>
      </c>
      <c r="C82" s="286"/>
      <c r="D82" s="286"/>
      <c r="E82" s="277">
        <v>0</v>
      </c>
      <c r="F82" s="277">
        <v>0</v>
      </c>
      <c r="G82" s="277"/>
      <c r="H82" s="277"/>
      <c r="I82" s="277"/>
      <c r="J82" s="277"/>
      <c r="K82" s="277"/>
      <c r="L82" s="277"/>
      <c r="M82" s="277"/>
      <c r="N82" s="277"/>
      <c r="O82" s="277"/>
      <c r="P82" s="277"/>
      <c r="Q82" s="277"/>
      <c r="R82" s="277">
        <f>$F$82*G70</f>
        <v>0</v>
      </c>
      <c r="S82" s="277">
        <f t="shared" ref="S82:BN82" si="72">$F$82*H70</f>
        <v>0</v>
      </c>
      <c r="T82" s="277">
        <f t="shared" si="72"/>
        <v>0</v>
      </c>
      <c r="U82" s="277">
        <f t="shared" si="72"/>
        <v>0</v>
      </c>
      <c r="V82" s="277">
        <f t="shared" si="72"/>
        <v>0</v>
      </c>
      <c r="W82" s="277">
        <f t="shared" si="72"/>
        <v>0</v>
      </c>
      <c r="X82" s="277">
        <f t="shared" si="72"/>
        <v>0</v>
      </c>
      <c r="Y82" s="277">
        <f t="shared" si="72"/>
        <v>0</v>
      </c>
      <c r="Z82" s="277">
        <f t="shared" si="72"/>
        <v>0</v>
      </c>
      <c r="AA82" s="277">
        <f t="shared" si="72"/>
        <v>0</v>
      </c>
      <c r="AB82" s="277">
        <f t="shared" si="72"/>
        <v>0</v>
      </c>
      <c r="AC82" s="277">
        <f t="shared" si="72"/>
        <v>0</v>
      </c>
      <c r="AD82" s="277">
        <f t="shared" si="72"/>
        <v>0</v>
      </c>
      <c r="AE82" s="277">
        <f t="shared" si="72"/>
        <v>0</v>
      </c>
      <c r="AF82" s="277">
        <f t="shared" si="72"/>
        <v>0</v>
      </c>
      <c r="AG82" s="277">
        <f t="shared" si="72"/>
        <v>0</v>
      </c>
      <c r="AH82" s="277">
        <f t="shared" si="72"/>
        <v>0</v>
      </c>
      <c r="AI82" s="277">
        <f t="shared" si="72"/>
        <v>0</v>
      </c>
      <c r="AJ82" s="277">
        <f t="shared" si="72"/>
        <v>0</v>
      </c>
      <c r="AK82" s="277">
        <f t="shared" si="72"/>
        <v>0</v>
      </c>
      <c r="AL82" s="277">
        <f t="shared" si="72"/>
        <v>0</v>
      </c>
      <c r="AM82" s="277">
        <f t="shared" si="72"/>
        <v>0</v>
      </c>
      <c r="AN82" s="277">
        <f t="shared" si="72"/>
        <v>0</v>
      </c>
      <c r="AO82" s="277">
        <f t="shared" si="72"/>
        <v>0</v>
      </c>
      <c r="AP82" s="277">
        <f t="shared" si="72"/>
        <v>0</v>
      </c>
      <c r="AQ82" s="277">
        <f t="shared" si="72"/>
        <v>0</v>
      </c>
      <c r="AR82" s="277">
        <f t="shared" si="72"/>
        <v>0</v>
      </c>
      <c r="AS82" s="277">
        <f t="shared" si="72"/>
        <v>0</v>
      </c>
      <c r="AT82" s="277">
        <f t="shared" si="72"/>
        <v>0</v>
      </c>
      <c r="AU82" s="277">
        <f t="shared" si="72"/>
        <v>0</v>
      </c>
      <c r="AV82" s="277">
        <f t="shared" si="72"/>
        <v>0</v>
      </c>
      <c r="AW82" s="277">
        <f t="shared" si="72"/>
        <v>0</v>
      </c>
      <c r="AX82" s="277">
        <f t="shared" si="72"/>
        <v>0</v>
      </c>
      <c r="AY82" s="277">
        <f t="shared" si="72"/>
        <v>0</v>
      </c>
      <c r="AZ82" s="277">
        <f t="shared" si="72"/>
        <v>0</v>
      </c>
      <c r="BA82" s="277">
        <f t="shared" si="72"/>
        <v>0</v>
      </c>
      <c r="BB82" s="277">
        <f t="shared" si="72"/>
        <v>0</v>
      </c>
      <c r="BC82" s="277">
        <f t="shared" si="72"/>
        <v>0</v>
      </c>
      <c r="BD82" s="277">
        <f t="shared" si="72"/>
        <v>0</v>
      </c>
      <c r="BE82" s="277">
        <f t="shared" si="72"/>
        <v>0</v>
      </c>
      <c r="BF82" s="277">
        <f t="shared" si="72"/>
        <v>0</v>
      </c>
      <c r="BG82" s="277">
        <f t="shared" si="72"/>
        <v>0</v>
      </c>
      <c r="BH82" s="277">
        <f t="shared" si="72"/>
        <v>0</v>
      </c>
      <c r="BI82" s="277">
        <f t="shared" si="72"/>
        <v>0</v>
      </c>
      <c r="BJ82" s="277">
        <f t="shared" si="72"/>
        <v>0</v>
      </c>
      <c r="BK82" s="277">
        <f t="shared" si="72"/>
        <v>0</v>
      </c>
      <c r="BL82" s="277">
        <f t="shared" si="72"/>
        <v>0</v>
      </c>
      <c r="BM82" s="277">
        <f t="shared" si="72"/>
        <v>0</v>
      </c>
      <c r="BN82" s="277">
        <f t="shared" si="72"/>
        <v>0</v>
      </c>
    </row>
    <row r="83" spans="2:66" ht="15" hidden="1" thickBot="1" x14ac:dyDescent="0.4">
      <c r="B83" s="280" t="str">
        <v>Month13</v>
      </c>
      <c r="C83" s="286"/>
      <c r="D83" s="286"/>
      <c r="E83" s="277">
        <v>0</v>
      </c>
      <c r="F83" s="277">
        <v>0</v>
      </c>
      <c r="G83" s="277"/>
      <c r="H83" s="277"/>
      <c r="I83" s="277"/>
      <c r="J83" s="277"/>
      <c r="K83" s="277"/>
      <c r="L83" s="277"/>
      <c r="M83" s="277"/>
      <c r="N83" s="277"/>
      <c r="O83" s="277"/>
      <c r="P83" s="277"/>
      <c r="Q83" s="277"/>
      <c r="R83" s="277"/>
      <c r="S83" s="277">
        <f>$F$83*G70</f>
        <v>0</v>
      </c>
      <c r="T83" s="277">
        <f t="shared" ref="T83:BN83" si="73">$F$83*H70</f>
        <v>0</v>
      </c>
      <c r="U83" s="277">
        <f t="shared" si="73"/>
        <v>0</v>
      </c>
      <c r="V83" s="277">
        <f t="shared" si="73"/>
        <v>0</v>
      </c>
      <c r="W83" s="277">
        <f t="shared" si="73"/>
        <v>0</v>
      </c>
      <c r="X83" s="277">
        <f t="shared" si="73"/>
        <v>0</v>
      </c>
      <c r="Y83" s="277">
        <f t="shared" si="73"/>
        <v>0</v>
      </c>
      <c r="Z83" s="277">
        <f t="shared" si="73"/>
        <v>0</v>
      </c>
      <c r="AA83" s="277">
        <f t="shared" si="73"/>
        <v>0</v>
      </c>
      <c r="AB83" s="277">
        <f t="shared" si="73"/>
        <v>0</v>
      </c>
      <c r="AC83" s="277">
        <f t="shared" si="73"/>
        <v>0</v>
      </c>
      <c r="AD83" s="277">
        <f t="shared" si="73"/>
        <v>0</v>
      </c>
      <c r="AE83" s="277">
        <f t="shared" si="73"/>
        <v>0</v>
      </c>
      <c r="AF83" s="277">
        <f t="shared" si="73"/>
        <v>0</v>
      </c>
      <c r="AG83" s="277">
        <f t="shared" si="73"/>
        <v>0</v>
      </c>
      <c r="AH83" s="277">
        <f t="shared" si="73"/>
        <v>0</v>
      </c>
      <c r="AI83" s="277">
        <f t="shared" si="73"/>
        <v>0</v>
      </c>
      <c r="AJ83" s="277">
        <f t="shared" si="73"/>
        <v>0</v>
      </c>
      <c r="AK83" s="277">
        <f t="shared" si="73"/>
        <v>0</v>
      </c>
      <c r="AL83" s="277">
        <f t="shared" si="73"/>
        <v>0</v>
      </c>
      <c r="AM83" s="277">
        <f t="shared" si="73"/>
        <v>0</v>
      </c>
      <c r="AN83" s="277">
        <f t="shared" si="73"/>
        <v>0</v>
      </c>
      <c r="AO83" s="277">
        <f t="shared" si="73"/>
        <v>0</v>
      </c>
      <c r="AP83" s="277">
        <f t="shared" si="73"/>
        <v>0</v>
      </c>
      <c r="AQ83" s="277">
        <f t="shared" si="73"/>
        <v>0</v>
      </c>
      <c r="AR83" s="277">
        <f t="shared" si="73"/>
        <v>0</v>
      </c>
      <c r="AS83" s="277">
        <f t="shared" si="73"/>
        <v>0</v>
      </c>
      <c r="AT83" s="277">
        <f t="shared" si="73"/>
        <v>0</v>
      </c>
      <c r="AU83" s="277">
        <f t="shared" si="73"/>
        <v>0</v>
      </c>
      <c r="AV83" s="277">
        <f t="shared" si="73"/>
        <v>0</v>
      </c>
      <c r="AW83" s="277">
        <f t="shared" si="73"/>
        <v>0</v>
      </c>
      <c r="AX83" s="277">
        <f t="shared" si="73"/>
        <v>0</v>
      </c>
      <c r="AY83" s="277">
        <f t="shared" si="73"/>
        <v>0</v>
      </c>
      <c r="AZ83" s="277">
        <f t="shared" si="73"/>
        <v>0</v>
      </c>
      <c r="BA83" s="277">
        <f t="shared" si="73"/>
        <v>0</v>
      </c>
      <c r="BB83" s="277">
        <f t="shared" si="73"/>
        <v>0</v>
      </c>
      <c r="BC83" s="277">
        <f t="shared" si="73"/>
        <v>0</v>
      </c>
      <c r="BD83" s="277">
        <f t="shared" si="73"/>
        <v>0</v>
      </c>
      <c r="BE83" s="277">
        <f t="shared" si="73"/>
        <v>0</v>
      </c>
      <c r="BF83" s="277">
        <f t="shared" si="73"/>
        <v>0</v>
      </c>
      <c r="BG83" s="277">
        <f t="shared" si="73"/>
        <v>0</v>
      </c>
      <c r="BH83" s="277">
        <f t="shared" si="73"/>
        <v>0</v>
      </c>
      <c r="BI83" s="277">
        <f t="shared" si="73"/>
        <v>0</v>
      </c>
      <c r="BJ83" s="277">
        <f t="shared" si="73"/>
        <v>0</v>
      </c>
      <c r="BK83" s="277">
        <f t="shared" si="73"/>
        <v>0</v>
      </c>
      <c r="BL83" s="277">
        <f t="shared" si="73"/>
        <v>0</v>
      </c>
      <c r="BM83" s="277">
        <f t="shared" si="73"/>
        <v>0</v>
      </c>
      <c r="BN83" s="277">
        <f t="shared" si="73"/>
        <v>0</v>
      </c>
    </row>
    <row r="84" spans="2:66" ht="15" hidden="1" thickBot="1" x14ac:dyDescent="0.4">
      <c r="B84" s="280" t="str">
        <v>Month14</v>
      </c>
      <c r="C84" s="286"/>
      <c r="D84" s="286"/>
      <c r="E84" s="277">
        <v>0</v>
      </c>
      <c r="F84" s="277">
        <v>0</v>
      </c>
      <c r="G84" s="277"/>
      <c r="H84" s="277"/>
      <c r="I84" s="277"/>
      <c r="J84" s="277"/>
      <c r="K84" s="277"/>
      <c r="L84" s="277"/>
      <c r="M84" s="277"/>
      <c r="N84" s="277"/>
      <c r="O84" s="277"/>
      <c r="P84" s="277"/>
      <c r="Q84" s="277"/>
      <c r="R84" s="277"/>
      <c r="S84" s="277"/>
      <c r="T84" s="277">
        <f>$F$84*G70</f>
        <v>0</v>
      </c>
      <c r="U84" s="277">
        <f t="shared" ref="U84:BN84" si="74">$F$84*H70</f>
        <v>0</v>
      </c>
      <c r="V84" s="277">
        <f t="shared" si="74"/>
        <v>0</v>
      </c>
      <c r="W84" s="277">
        <f t="shared" si="74"/>
        <v>0</v>
      </c>
      <c r="X84" s="277">
        <f t="shared" si="74"/>
        <v>0</v>
      </c>
      <c r="Y84" s="277">
        <f t="shared" si="74"/>
        <v>0</v>
      </c>
      <c r="Z84" s="277">
        <f t="shared" si="74"/>
        <v>0</v>
      </c>
      <c r="AA84" s="277">
        <f t="shared" si="74"/>
        <v>0</v>
      </c>
      <c r="AB84" s="277">
        <f t="shared" si="74"/>
        <v>0</v>
      </c>
      <c r="AC84" s="277">
        <f t="shared" si="74"/>
        <v>0</v>
      </c>
      <c r="AD84" s="277">
        <f t="shared" si="74"/>
        <v>0</v>
      </c>
      <c r="AE84" s="277">
        <f t="shared" si="74"/>
        <v>0</v>
      </c>
      <c r="AF84" s="277">
        <f t="shared" si="74"/>
        <v>0</v>
      </c>
      <c r="AG84" s="277">
        <f t="shared" si="74"/>
        <v>0</v>
      </c>
      <c r="AH84" s="277">
        <f t="shared" si="74"/>
        <v>0</v>
      </c>
      <c r="AI84" s="277">
        <f t="shared" si="74"/>
        <v>0</v>
      </c>
      <c r="AJ84" s="277">
        <f t="shared" si="74"/>
        <v>0</v>
      </c>
      <c r="AK84" s="277">
        <f t="shared" si="74"/>
        <v>0</v>
      </c>
      <c r="AL84" s="277">
        <f t="shared" si="74"/>
        <v>0</v>
      </c>
      <c r="AM84" s="277">
        <f t="shared" si="74"/>
        <v>0</v>
      </c>
      <c r="AN84" s="277">
        <f t="shared" si="74"/>
        <v>0</v>
      </c>
      <c r="AO84" s="277">
        <f t="shared" si="74"/>
        <v>0</v>
      </c>
      <c r="AP84" s="277">
        <f t="shared" si="74"/>
        <v>0</v>
      </c>
      <c r="AQ84" s="277">
        <f t="shared" si="74"/>
        <v>0</v>
      </c>
      <c r="AR84" s="277">
        <f t="shared" si="74"/>
        <v>0</v>
      </c>
      <c r="AS84" s="277">
        <f t="shared" si="74"/>
        <v>0</v>
      </c>
      <c r="AT84" s="277">
        <f t="shared" si="74"/>
        <v>0</v>
      </c>
      <c r="AU84" s="277">
        <f t="shared" si="74"/>
        <v>0</v>
      </c>
      <c r="AV84" s="277">
        <f t="shared" si="74"/>
        <v>0</v>
      </c>
      <c r="AW84" s="277">
        <f t="shared" si="74"/>
        <v>0</v>
      </c>
      <c r="AX84" s="277">
        <f t="shared" si="74"/>
        <v>0</v>
      </c>
      <c r="AY84" s="277">
        <f t="shared" si="74"/>
        <v>0</v>
      </c>
      <c r="AZ84" s="277">
        <f t="shared" si="74"/>
        <v>0</v>
      </c>
      <c r="BA84" s="277">
        <f t="shared" si="74"/>
        <v>0</v>
      </c>
      <c r="BB84" s="277">
        <f t="shared" si="74"/>
        <v>0</v>
      </c>
      <c r="BC84" s="277">
        <f t="shared" si="74"/>
        <v>0</v>
      </c>
      <c r="BD84" s="277">
        <f t="shared" si="74"/>
        <v>0</v>
      </c>
      <c r="BE84" s="277">
        <f t="shared" si="74"/>
        <v>0</v>
      </c>
      <c r="BF84" s="277">
        <f t="shared" si="74"/>
        <v>0</v>
      </c>
      <c r="BG84" s="277">
        <f t="shared" si="74"/>
        <v>0</v>
      </c>
      <c r="BH84" s="277">
        <f t="shared" si="74"/>
        <v>0</v>
      </c>
      <c r="BI84" s="277">
        <f t="shared" si="74"/>
        <v>0</v>
      </c>
      <c r="BJ84" s="277">
        <f t="shared" si="74"/>
        <v>0</v>
      </c>
      <c r="BK84" s="277">
        <f t="shared" si="74"/>
        <v>0</v>
      </c>
      <c r="BL84" s="277">
        <f t="shared" si="74"/>
        <v>0</v>
      </c>
      <c r="BM84" s="277">
        <f t="shared" si="74"/>
        <v>0</v>
      </c>
      <c r="BN84" s="277">
        <f t="shared" si="74"/>
        <v>0</v>
      </c>
    </row>
    <row r="85" spans="2:66" ht="15" hidden="1" thickBot="1" x14ac:dyDescent="0.4">
      <c r="B85" s="280" t="str">
        <v>Month15</v>
      </c>
      <c r="C85" s="286"/>
      <c r="D85" s="286"/>
      <c r="E85" s="277">
        <v>0</v>
      </c>
      <c r="F85" s="277">
        <v>0</v>
      </c>
      <c r="G85" s="277"/>
      <c r="H85" s="277"/>
      <c r="I85" s="277"/>
      <c r="J85" s="277"/>
      <c r="K85" s="277"/>
      <c r="L85" s="277"/>
      <c r="M85" s="277"/>
      <c r="N85" s="277"/>
      <c r="O85" s="277"/>
      <c r="P85" s="277"/>
      <c r="Q85" s="277"/>
      <c r="R85" s="277"/>
      <c r="S85" s="277"/>
      <c r="T85" s="277"/>
      <c r="U85" s="277">
        <f>$F$85*G70</f>
        <v>0</v>
      </c>
      <c r="V85" s="277">
        <f t="shared" ref="V85:BN85" si="75">$F$85*H70</f>
        <v>0</v>
      </c>
      <c r="W85" s="277">
        <f t="shared" si="75"/>
        <v>0</v>
      </c>
      <c r="X85" s="277">
        <f t="shared" si="75"/>
        <v>0</v>
      </c>
      <c r="Y85" s="277">
        <f t="shared" si="75"/>
        <v>0</v>
      </c>
      <c r="Z85" s="277">
        <f t="shared" si="75"/>
        <v>0</v>
      </c>
      <c r="AA85" s="277">
        <f t="shared" si="75"/>
        <v>0</v>
      </c>
      <c r="AB85" s="277">
        <f t="shared" si="75"/>
        <v>0</v>
      </c>
      <c r="AC85" s="277">
        <f t="shared" si="75"/>
        <v>0</v>
      </c>
      <c r="AD85" s="277">
        <f t="shared" si="75"/>
        <v>0</v>
      </c>
      <c r="AE85" s="277">
        <f t="shared" si="75"/>
        <v>0</v>
      </c>
      <c r="AF85" s="277">
        <f t="shared" si="75"/>
        <v>0</v>
      </c>
      <c r="AG85" s="277">
        <f t="shared" si="75"/>
        <v>0</v>
      </c>
      <c r="AH85" s="277">
        <f t="shared" si="75"/>
        <v>0</v>
      </c>
      <c r="AI85" s="277">
        <f t="shared" si="75"/>
        <v>0</v>
      </c>
      <c r="AJ85" s="277">
        <f t="shared" si="75"/>
        <v>0</v>
      </c>
      <c r="AK85" s="277">
        <f t="shared" si="75"/>
        <v>0</v>
      </c>
      <c r="AL85" s="277">
        <f t="shared" si="75"/>
        <v>0</v>
      </c>
      <c r="AM85" s="277">
        <f t="shared" si="75"/>
        <v>0</v>
      </c>
      <c r="AN85" s="277">
        <f t="shared" si="75"/>
        <v>0</v>
      </c>
      <c r="AO85" s="277">
        <f t="shared" si="75"/>
        <v>0</v>
      </c>
      <c r="AP85" s="277">
        <f t="shared" si="75"/>
        <v>0</v>
      </c>
      <c r="AQ85" s="277">
        <f t="shared" si="75"/>
        <v>0</v>
      </c>
      <c r="AR85" s="277">
        <f t="shared" si="75"/>
        <v>0</v>
      </c>
      <c r="AS85" s="277">
        <f t="shared" si="75"/>
        <v>0</v>
      </c>
      <c r="AT85" s="277">
        <f t="shared" si="75"/>
        <v>0</v>
      </c>
      <c r="AU85" s="277">
        <f t="shared" si="75"/>
        <v>0</v>
      </c>
      <c r="AV85" s="277">
        <f t="shared" si="75"/>
        <v>0</v>
      </c>
      <c r="AW85" s="277">
        <f t="shared" si="75"/>
        <v>0</v>
      </c>
      <c r="AX85" s="277">
        <f t="shared" si="75"/>
        <v>0</v>
      </c>
      <c r="AY85" s="277">
        <f t="shared" si="75"/>
        <v>0</v>
      </c>
      <c r="AZ85" s="277">
        <f t="shared" si="75"/>
        <v>0</v>
      </c>
      <c r="BA85" s="277">
        <f t="shared" si="75"/>
        <v>0</v>
      </c>
      <c r="BB85" s="277">
        <f t="shared" si="75"/>
        <v>0</v>
      </c>
      <c r="BC85" s="277">
        <f t="shared" si="75"/>
        <v>0</v>
      </c>
      <c r="BD85" s="277">
        <f t="shared" si="75"/>
        <v>0</v>
      </c>
      <c r="BE85" s="277">
        <f t="shared" si="75"/>
        <v>0</v>
      </c>
      <c r="BF85" s="277">
        <f t="shared" si="75"/>
        <v>0</v>
      </c>
      <c r="BG85" s="277">
        <f t="shared" si="75"/>
        <v>0</v>
      </c>
      <c r="BH85" s="277">
        <f t="shared" si="75"/>
        <v>0</v>
      </c>
      <c r="BI85" s="277">
        <f t="shared" si="75"/>
        <v>0</v>
      </c>
      <c r="BJ85" s="277">
        <f t="shared" si="75"/>
        <v>0</v>
      </c>
      <c r="BK85" s="277">
        <f t="shared" si="75"/>
        <v>0</v>
      </c>
      <c r="BL85" s="277">
        <f t="shared" si="75"/>
        <v>0</v>
      </c>
      <c r="BM85" s="277">
        <f t="shared" si="75"/>
        <v>0</v>
      </c>
      <c r="BN85" s="277">
        <f t="shared" si="75"/>
        <v>0</v>
      </c>
    </row>
    <row r="86" spans="2:66" ht="15" hidden="1" thickBot="1" x14ac:dyDescent="0.4">
      <c r="B86" s="280" t="str">
        <v>Month16</v>
      </c>
      <c r="C86" s="286"/>
      <c r="D86" s="286"/>
      <c r="E86" s="277">
        <v>0</v>
      </c>
      <c r="F86" s="277">
        <v>0</v>
      </c>
      <c r="G86" s="277"/>
      <c r="H86" s="277"/>
      <c r="I86" s="277"/>
      <c r="J86" s="277"/>
      <c r="K86" s="277"/>
      <c r="L86" s="277"/>
      <c r="M86" s="277"/>
      <c r="N86" s="277"/>
      <c r="O86" s="277"/>
      <c r="P86" s="277"/>
      <c r="Q86" s="277"/>
      <c r="R86" s="277"/>
      <c r="S86" s="277"/>
      <c r="T86" s="277"/>
      <c r="U86" s="277"/>
      <c r="V86" s="277">
        <f>$F$86*G70</f>
        <v>0</v>
      </c>
      <c r="W86" s="277">
        <f t="shared" ref="W86:BN86" si="76">$F$86*H70</f>
        <v>0</v>
      </c>
      <c r="X86" s="277">
        <f t="shared" si="76"/>
        <v>0</v>
      </c>
      <c r="Y86" s="277">
        <f t="shared" si="76"/>
        <v>0</v>
      </c>
      <c r="Z86" s="277">
        <f t="shared" si="76"/>
        <v>0</v>
      </c>
      <c r="AA86" s="277">
        <f t="shared" si="76"/>
        <v>0</v>
      </c>
      <c r="AB86" s="277">
        <f t="shared" si="76"/>
        <v>0</v>
      </c>
      <c r="AC86" s="277">
        <f t="shared" si="76"/>
        <v>0</v>
      </c>
      <c r="AD86" s="277">
        <f t="shared" si="76"/>
        <v>0</v>
      </c>
      <c r="AE86" s="277">
        <f t="shared" si="76"/>
        <v>0</v>
      </c>
      <c r="AF86" s="277">
        <f t="shared" si="76"/>
        <v>0</v>
      </c>
      <c r="AG86" s="277">
        <f t="shared" si="76"/>
        <v>0</v>
      </c>
      <c r="AH86" s="277">
        <f t="shared" si="76"/>
        <v>0</v>
      </c>
      <c r="AI86" s="277">
        <f t="shared" si="76"/>
        <v>0</v>
      </c>
      <c r="AJ86" s="277">
        <f t="shared" si="76"/>
        <v>0</v>
      </c>
      <c r="AK86" s="277">
        <f t="shared" si="76"/>
        <v>0</v>
      </c>
      <c r="AL86" s="277">
        <f t="shared" si="76"/>
        <v>0</v>
      </c>
      <c r="AM86" s="277">
        <f t="shared" si="76"/>
        <v>0</v>
      </c>
      <c r="AN86" s="277">
        <f t="shared" si="76"/>
        <v>0</v>
      </c>
      <c r="AO86" s="277">
        <f t="shared" si="76"/>
        <v>0</v>
      </c>
      <c r="AP86" s="277">
        <f t="shared" si="76"/>
        <v>0</v>
      </c>
      <c r="AQ86" s="277">
        <f t="shared" si="76"/>
        <v>0</v>
      </c>
      <c r="AR86" s="277">
        <f t="shared" si="76"/>
        <v>0</v>
      </c>
      <c r="AS86" s="277">
        <f t="shared" si="76"/>
        <v>0</v>
      </c>
      <c r="AT86" s="277">
        <f t="shared" si="76"/>
        <v>0</v>
      </c>
      <c r="AU86" s="277">
        <f t="shared" si="76"/>
        <v>0</v>
      </c>
      <c r="AV86" s="277">
        <f t="shared" si="76"/>
        <v>0</v>
      </c>
      <c r="AW86" s="277">
        <f t="shared" si="76"/>
        <v>0</v>
      </c>
      <c r="AX86" s="277">
        <f t="shared" si="76"/>
        <v>0</v>
      </c>
      <c r="AY86" s="277">
        <f t="shared" si="76"/>
        <v>0</v>
      </c>
      <c r="AZ86" s="277">
        <f t="shared" si="76"/>
        <v>0</v>
      </c>
      <c r="BA86" s="277">
        <f t="shared" si="76"/>
        <v>0</v>
      </c>
      <c r="BB86" s="277">
        <f t="shared" si="76"/>
        <v>0</v>
      </c>
      <c r="BC86" s="277">
        <f t="shared" si="76"/>
        <v>0</v>
      </c>
      <c r="BD86" s="277">
        <f t="shared" si="76"/>
        <v>0</v>
      </c>
      <c r="BE86" s="277">
        <f t="shared" si="76"/>
        <v>0</v>
      </c>
      <c r="BF86" s="277">
        <f t="shared" si="76"/>
        <v>0</v>
      </c>
      <c r="BG86" s="277">
        <f t="shared" si="76"/>
        <v>0</v>
      </c>
      <c r="BH86" s="277">
        <f t="shared" si="76"/>
        <v>0</v>
      </c>
      <c r="BI86" s="277">
        <f t="shared" si="76"/>
        <v>0</v>
      </c>
      <c r="BJ86" s="277">
        <f t="shared" si="76"/>
        <v>0</v>
      </c>
      <c r="BK86" s="277">
        <f t="shared" si="76"/>
        <v>0</v>
      </c>
      <c r="BL86" s="277">
        <f t="shared" si="76"/>
        <v>0</v>
      </c>
      <c r="BM86" s="277">
        <f t="shared" si="76"/>
        <v>0</v>
      </c>
      <c r="BN86" s="277">
        <f t="shared" si="76"/>
        <v>0</v>
      </c>
    </row>
    <row r="87" spans="2:66" ht="15" hidden="1" thickBot="1" x14ac:dyDescent="0.4">
      <c r="B87" s="280" t="str">
        <v>Month17</v>
      </c>
      <c r="C87" s="286"/>
      <c r="D87" s="286"/>
      <c r="E87" s="277">
        <v>0</v>
      </c>
      <c r="F87" s="277">
        <v>0</v>
      </c>
      <c r="G87" s="277"/>
      <c r="H87" s="277"/>
      <c r="I87" s="277"/>
      <c r="J87" s="277"/>
      <c r="K87" s="277"/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>
        <f>$F$87*G70</f>
        <v>0</v>
      </c>
      <c r="X87" s="277">
        <f t="shared" ref="X87:BN87" si="77">$F$87*H70</f>
        <v>0</v>
      </c>
      <c r="Y87" s="277">
        <f t="shared" si="77"/>
        <v>0</v>
      </c>
      <c r="Z87" s="277">
        <f t="shared" si="77"/>
        <v>0</v>
      </c>
      <c r="AA87" s="277">
        <f t="shared" si="77"/>
        <v>0</v>
      </c>
      <c r="AB87" s="277">
        <f t="shared" si="77"/>
        <v>0</v>
      </c>
      <c r="AC87" s="277">
        <f t="shared" si="77"/>
        <v>0</v>
      </c>
      <c r="AD87" s="277">
        <f t="shared" si="77"/>
        <v>0</v>
      </c>
      <c r="AE87" s="277">
        <f t="shared" si="77"/>
        <v>0</v>
      </c>
      <c r="AF87" s="277">
        <f t="shared" si="77"/>
        <v>0</v>
      </c>
      <c r="AG87" s="277">
        <f t="shared" si="77"/>
        <v>0</v>
      </c>
      <c r="AH87" s="277">
        <f t="shared" si="77"/>
        <v>0</v>
      </c>
      <c r="AI87" s="277">
        <f t="shared" si="77"/>
        <v>0</v>
      </c>
      <c r="AJ87" s="277">
        <f t="shared" si="77"/>
        <v>0</v>
      </c>
      <c r="AK87" s="277">
        <f t="shared" si="77"/>
        <v>0</v>
      </c>
      <c r="AL87" s="277">
        <f t="shared" si="77"/>
        <v>0</v>
      </c>
      <c r="AM87" s="277">
        <f t="shared" si="77"/>
        <v>0</v>
      </c>
      <c r="AN87" s="277">
        <f t="shared" si="77"/>
        <v>0</v>
      </c>
      <c r="AO87" s="277">
        <f t="shared" si="77"/>
        <v>0</v>
      </c>
      <c r="AP87" s="277">
        <f t="shared" si="77"/>
        <v>0</v>
      </c>
      <c r="AQ87" s="277">
        <f t="shared" si="77"/>
        <v>0</v>
      </c>
      <c r="AR87" s="277">
        <f t="shared" si="77"/>
        <v>0</v>
      </c>
      <c r="AS87" s="277">
        <f t="shared" si="77"/>
        <v>0</v>
      </c>
      <c r="AT87" s="277">
        <f t="shared" si="77"/>
        <v>0</v>
      </c>
      <c r="AU87" s="277">
        <f t="shared" si="77"/>
        <v>0</v>
      </c>
      <c r="AV87" s="277">
        <f t="shared" si="77"/>
        <v>0</v>
      </c>
      <c r="AW87" s="277">
        <f t="shared" si="77"/>
        <v>0</v>
      </c>
      <c r="AX87" s="277">
        <f t="shared" si="77"/>
        <v>0</v>
      </c>
      <c r="AY87" s="277">
        <f t="shared" si="77"/>
        <v>0</v>
      </c>
      <c r="AZ87" s="277">
        <f t="shared" si="77"/>
        <v>0</v>
      </c>
      <c r="BA87" s="277">
        <f t="shared" si="77"/>
        <v>0</v>
      </c>
      <c r="BB87" s="277">
        <f t="shared" si="77"/>
        <v>0</v>
      </c>
      <c r="BC87" s="277">
        <f t="shared" si="77"/>
        <v>0</v>
      </c>
      <c r="BD87" s="277">
        <f t="shared" si="77"/>
        <v>0</v>
      </c>
      <c r="BE87" s="277">
        <f t="shared" si="77"/>
        <v>0</v>
      </c>
      <c r="BF87" s="277">
        <f t="shared" si="77"/>
        <v>0</v>
      </c>
      <c r="BG87" s="277">
        <f t="shared" si="77"/>
        <v>0</v>
      </c>
      <c r="BH87" s="277">
        <f t="shared" si="77"/>
        <v>0</v>
      </c>
      <c r="BI87" s="277">
        <f t="shared" si="77"/>
        <v>0</v>
      </c>
      <c r="BJ87" s="277">
        <f t="shared" si="77"/>
        <v>0</v>
      </c>
      <c r="BK87" s="277">
        <f t="shared" si="77"/>
        <v>0</v>
      </c>
      <c r="BL87" s="277">
        <f t="shared" si="77"/>
        <v>0</v>
      </c>
      <c r="BM87" s="277">
        <f t="shared" si="77"/>
        <v>0</v>
      </c>
      <c r="BN87" s="277">
        <f t="shared" si="77"/>
        <v>0</v>
      </c>
    </row>
    <row r="88" spans="2:66" ht="15" hidden="1" thickBot="1" x14ac:dyDescent="0.4">
      <c r="B88" s="280" t="str">
        <v>Month18</v>
      </c>
      <c r="C88" s="286"/>
      <c r="D88" s="286"/>
      <c r="E88" s="277">
        <v>0</v>
      </c>
      <c r="F88" s="277">
        <v>0</v>
      </c>
      <c r="G88" s="277"/>
      <c r="H88" s="277"/>
      <c r="I88" s="277"/>
      <c r="J88" s="277"/>
      <c r="K88" s="277"/>
      <c r="L88" s="277"/>
      <c r="M88" s="277"/>
      <c r="N88" s="277"/>
      <c r="O88" s="277"/>
      <c r="P88" s="277"/>
      <c r="Q88" s="277"/>
      <c r="R88" s="277"/>
      <c r="S88" s="277"/>
      <c r="T88" s="277"/>
      <c r="U88" s="277"/>
      <c r="V88" s="277"/>
      <c r="W88" s="277"/>
      <c r="X88" s="277">
        <f>$F$88*G70</f>
        <v>0</v>
      </c>
      <c r="Y88" s="277">
        <f t="shared" ref="Y88:BN88" si="78">$F$88*H70</f>
        <v>0</v>
      </c>
      <c r="Z88" s="277">
        <f t="shared" si="78"/>
        <v>0</v>
      </c>
      <c r="AA88" s="277">
        <f t="shared" si="78"/>
        <v>0</v>
      </c>
      <c r="AB88" s="277">
        <f t="shared" si="78"/>
        <v>0</v>
      </c>
      <c r="AC88" s="277">
        <f t="shared" si="78"/>
        <v>0</v>
      </c>
      <c r="AD88" s="277">
        <f t="shared" si="78"/>
        <v>0</v>
      </c>
      <c r="AE88" s="277">
        <f t="shared" si="78"/>
        <v>0</v>
      </c>
      <c r="AF88" s="277">
        <f t="shared" si="78"/>
        <v>0</v>
      </c>
      <c r="AG88" s="277">
        <f t="shared" si="78"/>
        <v>0</v>
      </c>
      <c r="AH88" s="277">
        <f t="shared" si="78"/>
        <v>0</v>
      </c>
      <c r="AI88" s="277">
        <f t="shared" si="78"/>
        <v>0</v>
      </c>
      <c r="AJ88" s="277">
        <f t="shared" si="78"/>
        <v>0</v>
      </c>
      <c r="AK88" s="277">
        <f t="shared" si="78"/>
        <v>0</v>
      </c>
      <c r="AL88" s="277">
        <f t="shared" si="78"/>
        <v>0</v>
      </c>
      <c r="AM88" s="277">
        <f t="shared" si="78"/>
        <v>0</v>
      </c>
      <c r="AN88" s="277">
        <f t="shared" si="78"/>
        <v>0</v>
      </c>
      <c r="AO88" s="277">
        <f t="shared" si="78"/>
        <v>0</v>
      </c>
      <c r="AP88" s="277">
        <f t="shared" si="78"/>
        <v>0</v>
      </c>
      <c r="AQ88" s="277">
        <f t="shared" si="78"/>
        <v>0</v>
      </c>
      <c r="AR88" s="277">
        <f t="shared" si="78"/>
        <v>0</v>
      </c>
      <c r="AS88" s="277">
        <f t="shared" si="78"/>
        <v>0</v>
      </c>
      <c r="AT88" s="277">
        <f t="shared" si="78"/>
        <v>0</v>
      </c>
      <c r="AU88" s="277">
        <f t="shared" si="78"/>
        <v>0</v>
      </c>
      <c r="AV88" s="277">
        <f t="shared" si="78"/>
        <v>0</v>
      </c>
      <c r="AW88" s="277">
        <f t="shared" si="78"/>
        <v>0</v>
      </c>
      <c r="AX88" s="277">
        <f t="shared" si="78"/>
        <v>0</v>
      </c>
      <c r="AY88" s="277">
        <f t="shared" si="78"/>
        <v>0</v>
      </c>
      <c r="AZ88" s="277">
        <f t="shared" si="78"/>
        <v>0</v>
      </c>
      <c r="BA88" s="277">
        <f t="shared" si="78"/>
        <v>0</v>
      </c>
      <c r="BB88" s="277">
        <f t="shared" si="78"/>
        <v>0</v>
      </c>
      <c r="BC88" s="277">
        <f t="shared" si="78"/>
        <v>0</v>
      </c>
      <c r="BD88" s="277">
        <f t="shared" si="78"/>
        <v>0</v>
      </c>
      <c r="BE88" s="277">
        <f t="shared" si="78"/>
        <v>0</v>
      </c>
      <c r="BF88" s="277">
        <f t="shared" si="78"/>
        <v>0</v>
      </c>
      <c r="BG88" s="277">
        <f t="shared" si="78"/>
        <v>0</v>
      </c>
      <c r="BH88" s="277">
        <f t="shared" si="78"/>
        <v>0</v>
      </c>
      <c r="BI88" s="277">
        <f t="shared" si="78"/>
        <v>0</v>
      </c>
      <c r="BJ88" s="277">
        <f t="shared" si="78"/>
        <v>0</v>
      </c>
      <c r="BK88" s="277">
        <f t="shared" si="78"/>
        <v>0</v>
      </c>
      <c r="BL88" s="277">
        <f t="shared" si="78"/>
        <v>0</v>
      </c>
      <c r="BM88" s="277">
        <f t="shared" si="78"/>
        <v>0</v>
      </c>
      <c r="BN88" s="277">
        <f t="shared" si="78"/>
        <v>0</v>
      </c>
    </row>
    <row r="89" spans="2:66" ht="15" hidden="1" thickBot="1" x14ac:dyDescent="0.4">
      <c r="B89" s="280" t="str">
        <v>Month19</v>
      </c>
      <c r="C89" s="286"/>
      <c r="D89" s="286"/>
      <c r="E89" s="277">
        <v>0</v>
      </c>
      <c r="F89" s="277">
        <v>0</v>
      </c>
      <c r="G89" s="277"/>
      <c r="H89" s="277"/>
      <c r="I89" s="277"/>
      <c r="J89" s="277"/>
      <c r="K89" s="277"/>
      <c r="L89" s="277"/>
      <c r="M89" s="277"/>
      <c r="N89" s="277"/>
      <c r="O89" s="277"/>
      <c r="P89" s="277"/>
      <c r="Q89" s="277"/>
      <c r="R89" s="277"/>
      <c r="S89" s="277"/>
      <c r="T89" s="277"/>
      <c r="U89" s="277"/>
      <c r="V89" s="277"/>
      <c r="W89" s="277"/>
      <c r="X89" s="277"/>
      <c r="Y89" s="277">
        <f>$F$89*G70</f>
        <v>0</v>
      </c>
      <c r="Z89" s="277">
        <f t="shared" ref="Z89:BN89" si="79">$F$89*H70</f>
        <v>0</v>
      </c>
      <c r="AA89" s="277">
        <f t="shared" si="79"/>
        <v>0</v>
      </c>
      <c r="AB89" s="277">
        <f t="shared" si="79"/>
        <v>0</v>
      </c>
      <c r="AC89" s="277">
        <f t="shared" si="79"/>
        <v>0</v>
      </c>
      <c r="AD89" s="277">
        <f t="shared" si="79"/>
        <v>0</v>
      </c>
      <c r="AE89" s="277">
        <f t="shared" si="79"/>
        <v>0</v>
      </c>
      <c r="AF89" s="277">
        <f t="shared" si="79"/>
        <v>0</v>
      </c>
      <c r="AG89" s="277">
        <f t="shared" si="79"/>
        <v>0</v>
      </c>
      <c r="AH89" s="277">
        <f t="shared" si="79"/>
        <v>0</v>
      </c>
      <c r="AI89" s="277">
        <f t="shared" si="79"/>
        <v>0</v>
      </c>
      <c r="AJ89" s="277">
        <f t="shared" si="79"/>
        <v>0</v>
      </c>
      <c r="AK89" s="277">
        <f t="shared" si="79"/>
        <v>0</v>
      </c>
      <c r="AL89" s="277">
        <f t="shared" si="79"/>
        <v>0</v>
      </c>
      <c r="AM89" s="277">
        <f t="shared" si="79"/>
        <v>0</v>
      </c>
      <c r="AN89" s="277">
        <f t="shared" si="79"/>
        <v>0</v>
      </c>
      <c r="AO89" s="277">
        <f t="shared" si="79"/>
        <v>0</v>
      </c>
      <c r="AP89" s="277">
        <f t="shared" si="79"/>
        <v>0</v>
      </c>
      <c r="AQ89" s="277">
        <f t="shared" si="79"/>
        <v>0</v>
      </c>
      <c r="AR89" s="277">
        <f t="shared" si="79"/>
        <v>0</v>
      </c>
      <c r="AS89" s="277">
        <f t="shared" si="79"/>
        <v>0</v>
      </c>
      <c r="AT89" s="277">
        <f t="shared" si="79"/>
        <v>0</v>
      </c>
      <c r="AU89" s="277">
        <f t="shared" si="79"/>
        <v>0</v>
      </c>
      <c r="AV89" s="277">
        <f t="shared" si="79"/>
        <v>0</v>
      </c>
      <c r="AW89" s="277">
        <f t="shared" si="79"/>
        <v>0</v>
      </c>
      <c r="AX89" s="277">
        <f t="shared" si="79"/>
        <v>0</v>
      </c>
      <c r="AY89" s="277">
        <f t="shared" si="79"/>
        <v>0</v>
      </c>
      <c r="AZ89" s="277">
        <f t="shared" si="79"/>
        <v>0</v>
      </c>
      <c r="BA89" s="277">
        <f t="shared" si="79"/>
        <v>0</v>
      </c>
      <c r="BB89" s="277">
        <f t="shared" si="79"/>
        <v>0</v>
      </c>
      <c r="BC89" s="277">
        <f t="shared" si="79"/>
        <v>0</v>
      </c>
      <c r="BD89" s="277">
        <f t="shared" si="79"/>
        <v>0</v>
      </c>
      <c r="BE89" s="277">
        <f t="shared" si="79"/>
        <v>0</v>
      </c>
      <c r="BF89" s="277">
        <f t="shared" si="79"/>
        <v>0</v>
      </c>
      <c r="BG89" s="277">
        <f t="shared" si="79"/>
        <v>0</v>
      </c>
      <c r="BH89" s="277">
        <f t="shared" si="79"/>
        <v>0</v>
      </c>
      <c r="BI89" s="277">
        <f t="shared" si="79"/>
        <v>0</v>
      </c>
      <c r="BJ89" s="277">
        <f t="shared" si="79"/>
        <v>0</v>
      </c>
      <c r="BK89" s="277">
        <f t="shared" si="79"/>
        <v>0</v>
      </c>
      <c r="BL89" s="277">
        <f t="shared" si="79"/>
        <v>0</v>
      </c>
      <c r="BM89" s="277">
        <f t="shared" si="79"/>
        <v>0</v>
      </c>
      <c r="BN89" s="277">
        <f t="shared" si="79"/>
        <v>0</v>
      </c>
    </row>
    <row r="90" spans="2:66" ht="15" hidden="1" thickBot="1" x14ac:dyDescent="0.4">
      <c r="B90" s="280" t="str">
        <v>Month20</v>
      </c>
      <c r="C90" s="286"/>
      <c r="D90" s="286"/>
      <c r="E90" s="277">
        <v>0</v>
      </c>
      <c r="F90" s="277">
        <v>0</v>
      </c>
      <c r="G90" s="277"/>
      <c r="H90" s="277"/>
      <c r="I90" s="277"/>
      <c r="J90" s="277"/>
      <c r="K90" s="277"/>
      <c r="L90" s="277"/>
      <c r="M90" s="277"/>
      <c r="N90" s="277"/>
      <c r="O90" s="277"/>
      <c r="P90" s="277"/>
      <c r="Q90" s="277"/>
      <c r="R90" s="277"/>
      <c r="S90" s="277"/>
      <c r="T90" s="277"/>
      <c r="U90" s="277"/>
      <c r="V90" s="277"/>
      <c r="W90" s="277"/>
      <c r="X90" s="277"/>
      <c r="Y90" s="277"/>
      <c r="Z90" s="277">
        <f>$F$90*G70</f>
        <v>0</v>
      </c>
      <c r="AA90" s="277">
        <f t="shared" ref="AA90:BN90" si="80">$F$90*H70</f>
        <v>0</v>
      </c>
      <c r="AB90" s="277">
        <f t="shared" si="80"/>
        <v>0</v>
      </c>
      <c r="AC90" s="277">
        <f t="shared" si="80"/>
        <v>0</v>
      </c>
      <c r="AD90" s="277">
        <f t="shared" si="80"/>
        <v>0</v>
      </c>
      <c r="AE90" s="277">
        <f t="shared" si="80"/>
        <v>0</v>
      </c>
      <c r="AF90" s="277">
        <f t="shared" si="80"/>
        <v>0</v>
      </c>
      <c r="AG90" s="277">
        <f t="shared" si="80"/>
        <v>0</v>
      </c>
      <c r="AH90" s="277">
        <f t="shared" si="80"/>
        <v>0</v>
      </c>
      <c r="AI90" s="277">
        <f t="shared" si="80"/>
        <v>0</v>
      </c>
      <c r="AJ90" s="277">
        <f t="shared" si="80"/>
        <v>0</v>
      </c>
      <c r="AK90" s="277">
        <f t="shared" si="80"/>
        <v>0</v>
      </c>
      <c r="AL90" s="277">
        <f t="shared" si="80"/>
        <v>0</v>
      </c>
      <c r="AM90" s="277">
        <f t="shared" si="80"/>
        <v>0</v>
      </c>
      <c r="AN90" s="277">
        <f t="shared" si="80"/>
        <v>0</v>
      </c>
      <c r="AO90" s="277">
        <f t="shared" si="80"/>
        <v>0</v>
      </c>
      <c r="AP90" s="277">
        <f t="shared" si="80"/>
        <v>0</v>
      </c>
      <c r="AQ90" s="277">
        <f t="shared" si="80"/>
        <v>0</v>
      </c>
      <c r="AR90" s="277">
        <f t="shared" si="80"/>
        <v>0</v>
      </c>
      <c r="AS90" s="277">
        <f t="shared" si="80"/>
        <v>0</v>
      </c>
      <c r="AT90" s="277">
        <f t="shared" si="80"/>
        <v>0</v>
      </c>
      <c r="AU90" s="277">
        <f t="shared" si="80"/>
        <v>0</v>
      </c>
      <c r="AV90" s="277">
        <f t="shared" si="80"/>
        <v>0</v>
      </c>
      <c r="AW90" s="277">
        <f t="shared" si="80"/>
        <v>0</v>
      </c>
      <c r="AX90" s="277">
        <f t="shared" si="80"/>
        <v>0</v>
      </c>
      <c r="AY90" s="277">
        <f t="shared" si="80"/>
        <v>0</v>
      </c>
      <c r="AZ90" s="277">
        <f t="shared" si="80"/>
        <v>0</v>
      </c>
      <c r="BA90" s="277">
        <f t="shared" si="80"/>
        <v>0</v>
      </c>
      <c r="BB90" s="277">
        <f t="shared" si="80"/>
        <v>0</v>
      </c>
      <c r="BC90" s="277">
        <f t="shared" si="80"/>
        <v>0</v>
      </c>
      <c r="BD90" s="277">
        <f t="shared" si="80"/>
        <v>0</v>
      </c>
      <c r="BE90" s="277">
        <f t="shared" si="80"/>
        <v>0</v>
      </c>
      <c r="BF90" s="277">
        <f t="shared" si="80"/>
        <v>0</v>
      </c>
      <c r="BG90" s="277">
        <f t="shared" si="80"/>
        <v>0</v>
      </c>
      <c r="BH90" s="277">
        <f t="shared" si="80"/>
        <v>0</v>
      </c>
      <c r="BI90" s="277">
        <f t="shared" si="80"/>
        <v>0</v>
      </c>
      <c r="BJ90" s="277">
        <f t="shared" si="80"/>
        <v>0</v>
      </c>
      <c r="BK90" s="277">
        <f t="shared" si="80"/>
        <v>0</v>
      </c>
      <c r="BL90" s="277">
        <f t="shared" si="80"/>
        <v>0</v>
      </c>
      <c r="BM90" s="277">
        <f t="shared" si="80"/>
        <v>0</v>
      </c>
      <c r="BN90" s="277">
        <f t="shared" si="80"/>
        <v>0</v>
      </c>
    </row>
    <row r="91" spans="2:66" ht="15" hidden="1" thickBot="1" x14ac:dyDescent="0.4">
      <c r="B91" s="280" t="str">
        <v>Month21</v>
      </c>
      <c r="C91" s="286"/>
      <c r="D91" s="286"/>
      <c r="E91" s="277">
        <v>0</v>
      </c>
      <c r="F91" s="277">
        <v>0</v>
      </c>
      <c r="G91" s="277"/>
      <c r="H91" s="277"/>
      <c r="I91" s="277"/>
      <c r="J91" s="277"/>
      <c r="K91" s="277"/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277"/>
      <c r="Z91" s="277"/>
      <c r="AA91" s="277">
        <f>$F$91*G70</f>
        <v>0</v>
      </c>
      <c r="AB91" s="277">
        <f t="shared" ref="AB91:BN91" si="81">$F$91*H70</f>
        <v>0</v>
      </c>
      <c r="AC91" s="277">
        <f t="shared" si="81"/>
        <v>0</v>
      </c>
      <c r="AD91" s="277">
        <f t="shared" si="81"/>
        <v>0</v>
      </c>
      <c r="AE91" s="277">
        <f t="shared" si="81"/>
        <v>0</v>
      </c>
      <c r="AF91" s="277">
        <f t="shared" si="81"/>
        <v>0</v>
      </c>
      <c r="AG91" s="277">
        <f t="shared" si="81"/>
        <v>0</v>
      </c>
      <c r="AH91" s="277">
        <f t="shared" si="81"/>
        <v>0</v>
      </c>
      <c r="AI91" s="277">
        <f t="shared" si="81"/>
        <v>0</v>
      </c>
      <c r="AJ91" s="277">
        <f t="shared" si="81"/>
        <v>0</v>
      </c>
      <c r="AK91" s="277">
        <f t="shared" si="81"/>
        <v>0</v>
      </c>
      <c r="AL91" s="277">
        <f t="shared" si="81"/>
        <v>0</v>
      </c>
      <c r="AM91" s="277">
        <f t="shared" si="81"/>
        <v>0</v>
      </c>
      <c r="AN91" s="277">
        <f t="shared" si="81"/>
        <v>0</v>
      </c>
      <c r="AO91" s="277">
        <f t="shared" si="81"/>
        <v>0</v>
      </c>
      <c r="AP91" s="277">
        <f t="shared" si="81"/>
        <v>0</v>
      </c>
      <c r="AQ91" s="277">
        <f t="shared" si="81"/>
        <v>0</v>
      </c>
      <c r="AR91" s="277">
        <f t="shared" si="81"/>
        <v>0</v>
      </c>
      <c r="AS91" s="277">
        <f t="shared" si="81"/>
        <v>0</v>
      </c>
      <c r="AT91" s="277">
        <f t="shared" si="81"/>
        <v>0</v>
      </c>
      <c r="AU91" s="277">
        <f t="shared" si="81"/>
        <v>0</v>
      </c>
      <c r="AV91" s="277">
        <f t="shared" si="81"/>
        <v>0</v>
      </c>
      <c r="AW91" s="277">
        <f t="shared" si="81"/>
        <v>0</v>
      </c>
      <c r="AX91" s="277">
        <f t="shared" si="81"/>
        <v>0</v>
      </c>
      <c r="AY91" s="277">
        <f t="shared" si="81"/>
        <v>0</v>
      </c>
      <c r="AZ91" s="277">
        <f t="shared" si="81"/>
        <v>0</v>
      </c>
      <c r="BA91" s="277">
        <f t="shared" si="81"/>
        <v>0</v>
      </c>
      <c r="BB91" s="277">
        <f t="shared" si="81"/>
        <v>0</v>
      </c>
      <c r="BC91" s="277">
        <f t="shared" si="81"/>
        <v>0</v>
      </c>
      <c r="BD91" s="277">
        <f t="shared" si="81"/>
        <v>0</v>
      </c>
      <c r="BE91" s="277">
        <f t="shared" si="81"/>
        <v>0</v>
      </c>
      <c r="BF91" s="277">
        <f t="shared" si="81"/>
        <v>0</v>
      </c>
      <c r="BG91" s="277">
        <f t="shared" si="81"/>
        <v>0</v>
      </c>
      <c r="BH91" s="277">
        <f t="shared" si="81"/>
        <v>0</v>
      </c>
      <c r="BI91" s="277">
        <f t="shared" si="81"/>
        <v>0</v>
      </c>
      <c r="BJ91" s="277">
        <f t="shared" si="81"/>
        <v>0</v>
      </c>
      <c r="BK91" s="277">
        <f t="shared" si="81"/>
        <v>0</v>
      </c>
      <c r="BL91" s="277">
        <f t="shared" si="81"/>
        <v>0</v>
      </c>
      <c r="BM91" s="277">
        <f t="shared" si="81"/>
        <v>0</v>
      </c>
      <c r="BN91" s="277">
        <f t="shared" si="81"/>
        <v>0</v>
      </c>
    </row>
    <row r="92" spans="2:66" ht="15" hidden="1" thickBot="1" x14ac:dyDescent="0.4">
      <c r="B92" s="280" t="str">
        <v>Month22</v>
      </c>
      <c r="C92" s="286"/>
      <c r="D92" s="286"/>
      <c r="E92" s="277">
        <v>0</v>
      </c>
      <c r="F92" s="277">
        <v>0</v>
      </c>
      <c r="G92" s="277"/>
      <c r="H92" s="277"/>
      <c r="I92" s="277"/>
      <c r="J92" s="277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277"/>
      <c r="X92" s="277"/>
      <c r="Y92" s="277"/>
      <c r="Z92" s="277"/>
      <c r="AA92" s="277"/>
      <c r="AB92" s="277">
        <f>$F$92*G70</f>
        <v>0</v>
      </c>
      <c r="AC92" s="277">
        <f t="shared" ref="AC92:BN92" si="82">$F$92*H70</f>
        <v>0</v>
      </c>
      <c r="AD92" s="277">
        <f t="shared" si="82"/>
        <v>0</v>
      </c>
      <c r="AE92" s="277">
        <f t="shared" si="82"/>
        <v>0</v>
      </c>
      <c r="AF92" s="277">
        <f t="shared" si="82"/>
        <v>0</v>
      </c>
      <c r="AG92" s="277">
        <f t="shared" si="82"/>
        <v>0</v>
      </c>
      <c r="AH92" s="277">
        <f t="shared" si="82"/>
        <v>0</v>
      </c>
      <c r="AI92" s="277">
        <f t="shared" si="82"/>
        <v>0</v>
      </c>
      <c r="AJ92" s="277">
        <f t="shared" si="82"/>
        <v>0</v>
      </c>
      <c r="AK92" s="277">
        <f t="shared" si="82"/>
        <v>0</v>
      </c>
      <c r="AL92" s="277">
        <f t="shared" si="82"/>
        <v>0</v>
      </c>
      <c r="AM92" s="277">
        <f t="shared" si="82"/>
        <v>0</v>
      </c>
      <c r="AN92" s="277">
        <f t="shared" si="82"/>
        <v>0</v>
      </c>
      <c r="AO92" s="277">
        <f t="shared" si="82"/>
        <v>0</v>
      </c>
      <c r="AP92" s="277">
        <f t="shared" si="82"/>
        <v>0</v>
      </c>
      <c r="AQ92" s="277">
        <f t="shared" si="82"/>
        <v>0</v>
      </c>
      <c r="AR92" s="277">
        <f t="shared" si="82"/>
        <v>0</v>
      </c>
      <c r="AS92" s="277">
        <f t="shared" si="82"/>
        <v>0</v>
      </c>
      <c r="AT92" s="277">
        <f t="shared" si="82"/>
        <v>0</v>
      </c>
      <c r="AU92" s="277">
        <f t="shared" si="82"/>
        <v>0</v>
      </c>
      <c r="AV92" s="277">
        <f t="shared" si="82"/>
        <v>0</v>
      </c>
      <c r="AW92" s="277">
        <f t="shared" si="82"/>
        <v>0</v>
      </c>
      <c r="AX92" s="277">
        <f t="shared" si="82"/>
        <v>0</v>
      </c>
      <c r="AY92" s="277">
        <f t="shared" si="82"/>
        <v>0</v>
      </c>
      <c r="AZ92" s="277">
        <f t="shared" si="82"/>
        <v>0</v>
      </c>
      <c r="BA92" s="277">
        <f t="shared" si="82"/>
        <v>0</v>
      </c>
      <c r="BB92" s="277">
        <f t="shared" si="82"/>
        <v>0</v>
      </c>
      <c r="BC92" s="277">
        <f t="shared" si="82"/>
        <v>0</v>
      </c>
      <c r="BD92" s="277">
        <f t="shared" si="82"/>
        <v>0</v>
      </c>
      <c r="BE92" s="277">
        <f t="shared" si="82"/>
        <v>0</v>
      </c>
      <c r="BF92" s="277">
        <f t="shared" si="82"/>
        <v>0</v>
      </c>
      <c r="BG92" s="277">
        <f t="shared" si="82"/>
        <v>0</v>
      </c>
      <c r="BH92" s="277">
        <f t="shared" si="82"/>
        <v>0</v>
      </c>
      <c r="BI92" s="277">
        <f t="shared" si="82"/>
        <v>0</v>
      </c>
      <c r="BJ92" s="277">
        <f t="shared" si="82"/>
        <v>0</v>
      </c>
      <c r="BK92" s="277">
        <f t="shared" si="82"/>
        <v>0</v>
      </c>
      <c r="BL92" s="277">
        <f t="shared" si="82"/>
        <v>0</v>
      </c>
      <c r="BM92" s="277">
        <f t="shared" si="82"/>
        <v>0</v>
      </c>
      <c r="BN92" s="277">
        <f t="shared" si="82"/>
        <v>0</v>
      </c>
    </row>
    <row r="93" spans="2:66" ht="15" hidden="1" thickBot="1" x14ac:dyDescent="0.4">
      <c r="B93" s="280" t="str">
        <v>Month23</v>
      </c>
      <c r="C93" s="286"/>
      <c r="D93" s="286"/>
      <c r="E93" s="277">
        <v>0</v>
      </c>
      <c r="F93" s="277">
        <v>0</v>
      </c>
      <c r="G93" s="277"/>
      <c r="H93" s="277"/>
      <c r="I93" s="277"/>
      <c r="J93" s="277"/>
      <c r="K93" s="277"/>
      <c r="L93" s="277"/>
      <c r="M93" s="277"/>
      <c r="N93" s="277"/>
      <c r="O93" s="277"/>
      <c r="P93" s="277"/>
      <c r="Q93" s="277"/>
      <c r="R93" s="277"/>
      <c r="S93" s="277"/>
      <c r="T93" s="277"/>
      <c r="U93" s="277"/>
      <c r="V93" s="277"/>
      <c r="W93" s="277"/>
      <c r="X93" s="277"/>
      <c r="Y93" s="277"/>
      <c r="Z93" s="277"/>
      <c r="AA93" s="277"/>
      <c r="AB93" s="277"/>
      <c r="AC93" s="277">
        <f>$F$93*G70</f>
        <v>0</v>
      </c>
      <c r="AD93" s="277">
        <f t="shared" ref="AD93:BN93" si="83">$F$93*H70</f>
        <v>0</v>
      </c>
      <c r="AE93" s="277">
        <f t="shared" si="83"/>
        <v>0</v>
      </c>
      <c r="AF93" s="277">
        <f t="shared" si="83"/>
        <v>0</v>
      </c>
      <c r="AG93" s="277">
        <f t="shared" si="83"/>
        <v>0</v>
      </c>
      <c r="AH93" s="277">
        <f t="shared" si="83"/>
        <v>0</v>
      </c>
      <c r="AI93" s="277">
        <f t="shared" si="83"/>
        <v>0</v>
      </c>
      <c r="AJ93" s="277">
        <f t="shared" si="83"/>
        <v>0</v>
      </c>
      <c r="AK93" s="277">
        <f t="shared" si="83"/>
        <v>0</v>
      </c>
      <c r="AL93" s="277">
        <f t="shared" si="83"/>
        <v>0</v>
      </c>
      <c r="AM93" s="277">
        <f t="shared" si="83"/>
        <v>0</v>
      </c>
      <c r="AN93" s="277">
        <f t="shared" si="83"/>
        <v>0</v>
      </c>
      <c r="AO93" s="277">
        <f t="shared" si="83"/>
        <v>0</v>
      </c>
      <c r="AP93" s="277">
        <f t="shared" si="83"/>
        <v>0</v>
      </c>
      <c r="AQ93" s="277">
        <f t="shared" si="83"/>
        <v>0</v>
      </c>
      <c r="AR93" s="277">
        <f t="shared" si="83"/>
        <v>0</v>
      </c>
      <c r="AS93" s="277">
        <f t="shared" si="83"/>
        <v>0</v>
      </c>
      <c r="AT93" s="277">
        <f t="shared" si="83"/>
        <v>0</v>
      </c>
      <c r="AU93" s="277">
        <f t="shared" si="83"/>
        <v>0</v>
      </c>
      <c r="AV93" s="277">
        <f t="shared" si="83"/>
        <v>0</v>
      </c>
      <c r="AW93" s="277">
        <f t="shared" si="83"/>
        <v>0</v>
      </c>
      <c r="AX93" s="277">
        <f t="shared" si="83"/>
        <v>0</v>
      </c>
      <c r="AY93" s="277">
        <f t="shared" si="83"/>
        <v>0</v>
      </c>
      <c r="AZ93" s="277">
        <f t="shared" si="83"/>
        <v>0</v>
      </c>
      <c r="BA93" s="277">
        <f t="shared" si="83"/>
        <v>0</v>
      </c>
      <c r="BB93" s="277">
        <f t="shared" si="83"/>
        <v>0</v>
      </c>
      <c r="BC93" s="277">
        <f t="shared" si="83"/>
        <v>0</v>
      </c>
      <c r="BD93" s="277">
        <f t="shared" si="83"/>
        <v>0</v>
      </c>
      <c r="BE93" s="277">
        <f t="shared" si="83"/>
        <v>0</v>
      </c>
      <c r="BF93" s="277">
        <f t="shared" si="83"/>
        <v>0</v>
      </c>
      <c r="BG93" s="277">
        <f t="shared" si="83"/>
        <v>0</v>
      </c>
      <c r="BH93" s="277">
        <f t="shared" si="83"/>
        <v>0</v>
      </c>
      <c r="BI93" s="277">
        <f t="shared" si="83"/>
        <v>0</v>
      </c>
      <c r="BJ93" s="277">
        <f t="shared" si="83"/>
        <v>0</v>
      </c>
      <c r="BK93" s="277">
        <f t="shared" si="83"/>
        <v>0</v>
      </c>
      <c r="BL93" s="277">
        <f t="shared" si="83"/>
        <v>0</v>
      </c>
      <c r="BM93" s="277">
        <f t="shared" si="83"/>
        <v>0</v>
      </c>
      <c r="BN93" s="277">
        <f t="shared" si="83"/>
        <v>0</v>
      </c>
    </row>
    <row r="94" spans="2:66" ht="15" hidden="1" thickBot="1" x14ac:dyDescent="0.4">
      <c r="B94" s="280" t="str">
        <v>Month24</v>
      </c>
      <c r="C94" s="286"/>
      <c r="D94" s="286"/>
      <c r="E94" s="277">
        <v>0</v>
      </c>
      <c r="F94" s="277">
        <v>0</v>
      </c>
      <c r="G94" s="277"/>
      <c r="H94" s="277"/>
      <c r="I94" s="277"/>
      <c r="J94" s="277"/>
      <c r="K94" s="277"/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277"/>
      <c r="Z94" s="277"/>
      <c r="AA94" s="277"/>
      <c r="AB94" s="277"/>
      <c r="AC94" s="277"/>
      <c r="AD94" s="277">
        <f>$F$94*G70</f>
        <v>0</v>
      </c>
      <c r="AE94" s="277">
        <f t="shared" ref="AE94:BN94" si="84">$F$94*H70</f>
        <v>0</v>
      </c>
      <c r="AF94" s="277">
        <f t="shared" si="84"/>
        <v>0</v>
      </c>
      <c r="AG94" s="277">
        <f t="shared" si="84"/>
        <v>0</v>
      </c>
      <c r="AH94" s="277">
        <f t="shared" si="84"/>
        <v>0</v>
      </c>
      <c r="AI94" s="277">
        <f t="shared" si="84"/>
        <v>0</v>
      </c>
      <c r="AJ94" s="277">
        <f t="shared" si="84"/>
        <v>0</v>
      </c>
      <c r="AK94" s="277">
        <f t="shared" si="84"/>
        <v>0</v>
      </c>
      <c r="AL94" s="277">
        <f t="shared" si="84"/>
        <v>0</v>
      </c>
      <c r="AM94" s="277">
        <f t="shared" si="84"/>
        <v>0</v>
      </c>
      <c r="AN94" s="277">
        <f t="shared" si="84"/>
        <v>0</v>
      </c>
      <c r="AO94" s="277">
        <f t="shared" si="84"/>
        <v>0</v>
      </c>
      <c r="AP94" s="277">
        <f t="shared" si="84"/>
        <v>0</v>
      </c>
      <c r="AQ94" s="277">
        <f t="shared" si="84"/>
        <v>0</v>
      </c>
      <c r="AR94" s="277">
        <f t="shared" si="84"/>
        <v>0</v>
      </c>
      <c r="AS94" s="277">
        <f t="shared" si="84"/>
        <v>0</v>
      </c>
      <c r="AT94" s="277">
        <f t="shared" si="84"/>
        <v>0</v>
      </c>
      <c r="AU94" s="277">
        <f t="shared" si="84"/>
        <v>0</v>
      </c>
      <c r="AV94" s="277">
        <f t="shared" si="84"/>
        <v>0</v>
      </c>
      <c r="AW94" s="277">
        <f t="shared" si="84"/>
        <v>0</v>
      </c>
      <c r="AX94" s="277">
        <f t="shared" si="84"/>
        <v>0</v>
      </c>
      <c r="AY94" s="277">
        <f t="shared" si="84"/>
        <v>0</v>
      </c>
      <c r="AZ94" s="277">
        <f t="shared" si="84"/>
        <v>0</v>
      </c>
      <c r="BA94" s="277">
        <f t="shared" si="84"/>
        <v>0</v>
      </c>
      <c r="BB94" s="277">
        <f t="shared" si="84"/>
        <v>0</v>
      </c>
      <c r="BC94" s="277">
        <f t="shared" si="84"/>
        <v>0</v>
      </c>
      <c r="BD94" s="277">
        <f t="shared" si="84"/>
        <v>0</v>
      </c>
      <c r="BE94" s="277">
        <f t="shared" si="84"/>
        <v>0</v>
      </c>
      <c r="BF94" s="277">
        <f t="shared" si="84"/>
        <v>0</v>
      </c>
      <c r="BG94" s="277">
        <f t="shared" si="84"/>
        <v>0</v>
      </c>
      <c r="BH94" s="277">
        <f t="shared" si="84"/>
        <v>0</v>
      </c>
      <c r="BI94" s="277">
        <f t="shared" si="84"/>
        <v>0</v>
      </c>
      <c r="BJ94" s="277">
        <f t="shared" si="84"/>
        <v>0</v>
      </c>
      <c r="BK94" s="277">
        <f t="shared" si="84"/>
        <v>0</v>
      </c>
      <c r="BL94" s="277">
        <f t="shared" si="84"/>
        <v>0</v>
      </c>
      <c r="BM94" s="277">
        <f t="shared" si="84"/>
        <v>0</v>
      </c>
      <c r="BN94" s="277">
        <f t="shared" si="84"/>
        <v>0</v>
      </c>
    </row>
    <row r="95" spans="2:66" ht="15" hidden="1" thickBot="1" x14ac:dyDescent="0.4">
      <c r="B95" s="280" t="str">
        <v>Month25</v>
      </c>
      <c r="C95" s="286"/>
      <c r="D95" s="286"/>
      <c r="E95" s="277">
        <v>0</v>
      </c>
      <c r="F95" s="277">
        <v>0</v>
      </c>
      <c r="G95" s="277"/>
      <c r="H95" s="277"/>
      <c r="I95" s="277"/>
      <c r="J95" s="277"/>
      <c r="K95" s="277"/>
      <c r="L95" s="277"/>
      <c r="M95" s="277"/>
      <c r="N95" s="277"/>
      <c r="O95" s="277"/>
      <c r="P95" s="277"/>
      <c r="Q95" s="277"/>
      <c r="R95" s="277"/>
      <c r="S95" s="277"/>
      <c r="T95" s="277"/>
      <c r="U95" s="277"/>
      <c r="V95" s="277"/>
      <c r="W95" s="277"/>
      <c r="X95" s="277"/>
      <c r="Y95" s="277"/>
      <c r="Z95" s="277"/>
      <c r="AA95" s="277"/>
      <c r="AB95" s="277"/>
      <c r="AC95" s="277"/>
      <c r="AD95" s="277"/>
      <c r="AE95" s="277">
        <f>$F$95*G70</f>
        <v>0</v>
      </c>
      <c r="AF95" s="277">
        <f t="shared" ref="AF95:BN95" si="85">$F$95*H70</f>
        <v>0</v>
      </c>
      <c r="AG95" s="277">
        <f t="shared" si="85"/>
        <v>0</v>
      </c>
      <c r="AH95" s="277">
        <f t="shared" si="85"/>
        <v>0</v>
      </c>
      <c r="AI95" s="277">
        <f t="shared" si="85"/>
        <v>0</v>
      </c>
      <c r="AJ95" s="277">
        <f t="shared" si="85"/>
        <v>0</v>
      </c>
      <c r="AK95" s="277">
        <f t="shared" si="85"/>
        <v>0</v>
      </c>
      <c r="AL95" s="277">
        <f t="shared" si="85"/>
        <v>0</v>
      </c>
      <c r="AM95" s="277">
        <f t="shared" si="85"/>
        <v>0</v>
      </c>
      <c r="AN95" s="277">
        <f t="shared" si="85"/>
        <v>0</v>
      </c>
      <c r="AO95" s="277">
        <f t="shared" si="85"/>
        <v>0</v>
      </c>
      <c r="AP95" s="277">
        <f t="shared" si="85"/>
        <v>0</v>
      </c>
      <c r="AQ95" s="277">
        <f t="shared" si="85"/>
        <v>0</v>
      </c>
      <c r="AR95" s="277">
        <f t="shared" si="85"/>
        <v>0</v>
      </c>
      <c r="AS95" s="277">
        <f t="shared" si="85"/>
        <v>0</v>
      </c>
      <c r="AT95" s="277">
        <f t="shared" si="85"/>
        <v>0</v>
      </c>
      <c r="AU95" s="277">
        <f t="shared" si="85"/>
        <v>0</v>
      </c>
      <c r="AV95" s="277">
        <f t="shared" si="85"/>
        <v>0</v>
      </c>
      <c r="AW95" s="277">
        <f t="shared" si="85"/>
        <v>0</v>
      </c>
      <c r="AX95" s="277">
        <f t="shared" si="85"/>
        <v>0</v>
      </c>
      <c r="AY95" s="277">
        <f t="shared" si="85"/>
        <v>0</v>
      </c>
      <c r="AZ95" s="277">
        <f t="shared" si="85"/>
        <v>0</v>
      </c>
      <c r="BA95" s="277">
        <f t="shared" si="85"/>
        <v>0</v>
      </c>
      <c r="BB95" s="277">
        <f t="shared" si="85"/>
        <v>0</v>
      </c>
      <c r="BC95" s="277">
        <f t="shared" si="85"/>
        <v>0</v>
      </c>
      <c r="BD95" s="277">
        <f t="shared" si="85"/>
        <v>0</v>
      </c>
      <c r="BE95" s="277">
        <f t="shared" si="85"/>
        <v>0</v>
      </c>
      <c r="BF95" s="277">
        <f t="shared" si="85"/>
        <v>0</v>
      </c>
      <c r="BG95" s="277">
        <f t="shared" si="85"/>
        <v>0</v>
      </c>
      <c r="BH95" s="277">
        <f t="shared" si="85"/>
        <v>0</v>
      </c>
      <c r="BI95" s="277">
        <f t="shared" si="85"/>
        <v>0</v>
      </c>
      <c r="BJ95" s="277">
        <f t="shared" si="85"/>
        <v>0</v>
      </c>
      <c r="BK95" s="277">
        <f t="shared" si="85"/>
        <v>0</v>
      </c>
      <c r="BL95" s="277">
        <f t="shared" si="85"/>
        <v>0</v>
      </c>
      <c r="BM95" s="277">
        <f t="shared" si="85"/>
        <v>0</v>
      </c>
      <c r="BN95" s="277">
        <f t="shared" si="85"/>
        <v>0</v>
      </c>
    </row>
    <row r="96" spans="2:66" ht="15" hidden="1" thickBot="1" x14ac:dyDescent="0.4">
      <c r="B96" s="280" t="str">
        <v>Month26</v>
      </c>
      <c r="C96" s="286"/>
      <c r="D96" s="286"/>
      <c r="E96" s="277">
        <v>0</v>
      </c>
      <c r="F96" s="277">
        <v>0</v>
      </c>
      <c r="G96" s="277"/>
      <c r="H96" s="277"/>
      <c r="I96" s="277"/>
      <c r="J96" s="277"/>
      <c r="K96" s="277"/>
      <c r="L96" s="277"/>
      <c r="M96" s="277"/>
      <c r="N96" s="277"/>
      <c r="O96" s="277"/>
      <c r="P96" s="277"/>
      <c r="Q96" s="277"/>
      <c r="R96" s="277"/>
      <c r="S96" s="277"/>
      <c r="T96" s="277"/>
      <c r="U96" s="277"/>
      <c r="V96" s="277"/>
      <c r="W96" s="277"/>
      <c r="X96" s="277"/>
      <c r="Y96" s="277"/>
      <c r="Z96" s="277"/>
      <c r="AA96" s="277"/>
      <c r="AB96" s="277"/>
      <c r="AC96" s="277"/>
      <c r="AD96" s="277"/>
      <c r="AE96" s="277"/>
      <c r="AF96" s="277">
        <f>$F$96*G70</f>
        <v>0</v>
      </c>
      <c r="AG96" s="277">
        <f t="shared" ref="AG96:BN96" si="86">$F$96*H70</f>
        <v>0</v>
      </c>
      <c r="AH96" s="277">
        <f t="shared" si="86"/>
        <v>0</v>
      </c>
      <c r="AI96" s="277">
        <f t="shared" si="86"/>
        <v>0</v>
      </c>
      <c r="AJ96" s="277">
        <f t="shared" si="86"/>
        <v>0</v>
      </c>
      <c r="AK96" s="277">
        <f t="shared" si="86"/>
        <v>0</v>
      </c>
      <c r="AL96" s="277">
        <f t="shared" si="86"/>
        <v>0</v>
      </c>
      <c r="AM96" s="277">
        <f t="shared" si="86"/>
        <v>0</v>
      </c>
      <c r="AN96" s="277">
        <f t="shared" si="86"/>
        <v>0</v>
      </c>
      <c r="AO96" s="277">
        <f t="shared" si="86"/>
        <v>0</v>
      </c>
      <c r="AP96" s="277">
        <f t="shared" si="86"/>
        <v>0</v>
      </c>
      <c r="AQ96" s="277">
        <f t="shared" si="86"/>
        <v>0</v>
      </c>
      <c r="AR96" s="277">
        <f t="shared" si="86"/>
        <v>0</v>
      </c>
      <c r="AS96" s="277">
        <f t="shared" si="86"/>
        <v>0</v>
      </c>
      <c r="AT96" s="277">
        <f t="shared" si="86"/>
        <v>0</v>
      </c>
      <c r="AU96" s="277">
        <f t="shared" si="86"/>
        <v>0</v>
      </c>
      <c r="AV96" s="277">
        <f t="shared" si="86"/>
        <v>0</v>
      </c>
      <c r="AW96" s="277">
        <f t="shared" si="86"/>
        <v>0</v>
      </c>
      <c r="AX96" s="277">
        <f t="shared" si="86"/>
        <v>0</v>
      </c>
      <c r="AY96" s="277">
        <f t="shared" si="86"/>
        <v>0</v>
      </c>
      <c r="AZ96" s="277">
        <f t="shared" si="86"/>
        <v>0</v>
      </c>
      <c r="BA96" s="277">
        <f t="shared" si="86"/>
        <v>0</v>
      </c>
      <c r="BB96" s="277">
        <f t="shared" si="86"/>
        <v>0</v>
      </c>
      <c r="BC96" s="277">
        <f t="shared" si="86"/>
        <v>0</v>
      </c>
      <c r="BD96" s="277">
        <f t="shared" si="86"/>
        <v>0</v>
      </c>
      <c r="BE96" s="277">
        <f t="shared" si="86"/>
        <v>0</v>
      </c>
      <c r="BF96" s="277">
        <f t="shared" si="86"/>
        <v>0</v>
      </c>
      <c r="BG96" s="277">
        <f t="shared" si="86"/>
        <v>0</v>
      </c>
      <c r="BH96" s="277">
        <f t="shared" si="86"/>
        <v>0</v>
      </c>
      <c r="BI96" s="277">
        <f t="shared" si="86"/>
        <v>0</v>
      </c>
      <c r="BJ96" s="277">
        <f t="shared" si="86"/>
        <v>0</v>
      </c>
      <c r="BK96" s="277">
        <f t="shared" si="86"/>
        <v>0</v>
      </c>
      <c r="BL96" s="277">
        <f t="shared" si="86"/>
        <v>0</v>
      </c>
      <c r="BM96" s="277">
        <f t="shared" si="86"/>
        <v>0</v>
      </c>
      <c r="BN96" s="277">
        <f t="shared" si="86"/>
        <v>0</v>
      </c>
    </row>
    <row r="97" spans="2:66" ht="15" hidden="1" thickBot="1" x14ac:dyDescent="0.4">
      <c r="B97" s="280" t="str">
        <v>Month27</v>
      </c>
      <c r="C97" s="286"/>
      <c r="D97" s="286"/>
      <c r="E97" s="277">
        <v>0</v>
      </c>
      <c r="F97" s="277">
        <v>0</v>
      </c>
      <c r="G97" s="277"/>
      <c r="H97" s="277"/>
      <c r="I97" s="277"/>
      <c r="J97" s="277"/>
      <c r="K97" s="277"/>
      <c r="L97" s="277"/>
      <c r="M97" s="277"/>
      <c r="N97" s="277"/>
      <c r="O97" s="277"/>
      <c r="P97" s="277"/>
      <c r="Q97" s="277"/>
      <c r="R97" s="277"/>
      <c r="S97" s="277"/>
      <c r="T97" s="277"/>
      <c r="U97" s="277"/>
      <c r="V97" s="277"/>
      <c r="W97" s="277"/>
      <c r="X97" s="277"/>
      <c r="Y97" s="277"/>
      <c r="Z97" s="277"/>
      <c r="AA97" s="277"/>
      <c r="AB97" s="277"/>
      <c r="AC97" s="277"/>
      <c r="AD97" s="277"/>
      <c r="AE97" s="277"/>
      <c r="AF97" s="277"/>
      <c r="AG97" s="277">
        <f>$F$97*G70</f>
        <v>0</v>
      </c>
      <c r="AH97" s="277">
        <f t="shared" ref="AH97:BN97" si="87">$F$97*H70</f>
        <v>0</v>
      </c>
      <c r="AI97" s="277">
        <f t="shared" si="87"/>
        <v>0</v>
      </c>
      <c r="AJ97" s="277">
        <f t="shared" si="87"/>
        <v>0</v>
      </c>
      <c r="AK97" s="277">
        <f t="shared" si="87"/>
        <v>0</v>
      </c>
      <c r="AL97" s="277">
        <f t="shared" si="87"/>
        <v>0</v>
      </c>
      <c r="AM97" s="277">
        <f t="shared" si="87"/>
        <v>0</v>
      </c>
      <c r="AN97" s="277">
        <f t="shared" si="87"/>
        <v>0</v>
      </c>
      <c r="AO97" s="277">
        <f t="shared" si="87"/>
        <v>0</v>
      </c>
      <c r="AP97" s="277">
        <f t="shared" si="87"/>
        <v>0</v>
      </c>
      <c r="AQ97" s="277">
        <f t="shared" si="87"/>
        <v>0</v>
      </c>
      <c r="AR97" s="277">
        <f t="shared" si="87"/>
        <v>0</v>
      </c>
      <c r="AS97" s="277">
        <f t="shared" si="87"/>
        <v>0</v>
      </c>
      <c r="AT97" s="277">
        <f t="shared" si="87"/>
        <v>0</v>
      </c>
      <c r="AU97" s="277">
        <f t="shared" si="87"/>
        <v>0</v>
      </c>
      <c r="AV97" s="277">
        <f t="shared" si="87"/>
        <v>0</v>
      </c>
      <c r="AW97" s="277">
        <f t="shared" si="87"/>
        <v>0</v>
      </c>
      <c r="AX97" s="277">
        <f t="shared" si="87"/>
        <v>0</v>
      </c>
      <c r="AY97" s="277">
        <f t="shared" si="87"/>
        <v>0</v>
      </c>
      <c r="AZ97" s="277">
        <f t="shared" si="87"/>
        <v>0</v>
      </c>
      <c r="BA97" s="277">
        <f t="shared" si="87"/>
        <v>0</v>
      </c>
      <c r="BB97" s="277">
        <f t="shared" si="87"/>
        <v>0</v>
      </c>
      <c r="BC97" s="277">
        <f t="shared" si="87"/>
        <v>0</v>
      </c>
      <c r="BD97" s="277">
        <f t="shared" si="87"/>
        <v>0</v>
      </c>
      <c r="BE97" s="277">
        <f t="shared" si="87"/>
        <v>0</v>
      </c>
      <c r="BF97" s="277">
        <f t="shared" si="87"/>
        <v>0</v>
      </c>
      <c r="BG97" s="277">
        <f t="shared" si="87"/>
        <v>0</v>
      </c>
      <c r="BH97" s="277">
        <f t="shared" si="87"/>
        <v>0</v>
      </c>
      <c r="BI97" s="277">
        <f t="shared" si="87"/>
        <v>0</v>
      </c>
      <c r="BJ97" s="277">
        <f t="shared" si="87"/>
        <v>0</v>
      </c>
      <c r="BK97" s="277">
        <f t="shared" si="87"/>
        <v>0</v>
      </c>
      <c r="BL97" s="277">
        <f t="shared" si="87"/>
        <v>0</v>
      </c>
      <c r="BM97" s="277">
        <f t="shared" si="87"/>
        <v>0</v>
      </c>
      <c r="BN97" s="277">
        <f t="shared" si="87"/>
        <v>0</v>
      </c>
    </row>
    <row r="98" spans="2:66" ht="15" hidden="1" thickBot="1" x14ac:dyDescent="0.4">
      <c r="B98" s="280" t="str">
        <v>Month28</v>
      </c>
      <c r="C98" s="286"/>
      <c r="D98" s="286"/>
      <c r="E98" s="277">
        <v>0</v>
      </c>
      <c r="F98" s="277">
        <v>0</v>
      </c>
      <c r="G98" s="277"/>
      <c r="H98" s="277"/>
      <c r="I98" s="277"/>
      <c r="J98" s="277"/>
      <c r="K98" s="277"/>
      <c r="L98" s="277"/>
      <c r="M98" s="277"/>
      <c r="N98" s="277"/>
      <c r="O98" s="277"/>
      <c r="P98" s="277"/>
      <c r="Q98" s="277"/>
      <c r="R98" s="277"/>
      <c r="S98" s="277"/>
      <c r="T98" s="277"/>
      <c r="U98" s="277"/>
      <c r="V98" s="277"/>
      <c r="W98" s="277"/>
      <c r="X98" s="277"/>
      <c r="Y98" s="277"/>
      <c r="Z98" s="277"/>
      <c r="AA98" s="277"/>
      <c r="AB98" s="277"/>
      <c r="AC98" s="277"/>
      <c r="AD98" s="277"/>
      <c r="AE98" s="277"/>
      <c r="AF98" s="277"/>
      <c r="AG98" s="277"/>
      <c r="AH98" s="277">
        <f>$F$98*G70</f>
        <v>0</v>
      </c>
      <c r="AI98" s="277">
        <f t="shared" ref="AI98:BN98" si="88">$F$98*H70</f>
        <v>0</v>
      </c>
      <c r="AJ98" s="277">
        <f t="shared" si="88"/>
        <v>0</v>
      </c>
      <c r="AK98" s="277">
        <f t="shared" si="88"/>
        <v>0</v>
      </c>
      <c r="AL98" s="277">
        <f t="shared" si="88"/>
        <v>0</v>
      </c>
      <c r="AM98" s="277">
        <f t="shared" si="88"/>
        <v>0</v>
      </c>
      <c r="AN98" s="277">
        <f t="shared" si="88"/>
        <v>0</v>
      </c>
      <c r="AO98" s="277">
        <f t="shared" si="88"/>
        <v>0</v>
      </c>
      <c r="AP98" s="277">
        <f t="shared" si="88"/>
        <v>0</v>
      </c>
      <c r="AQ98" s="277">
        <f t="shared" si="88"/>
        <v>0</v>
      </c>
      <c r="AR98" s="277">
        <f t="shared" si="88"/>
        <v>0</v>
      </c>
      <c r="AS98" s="277">
        <f t="shared" si="88"/>
        <v>0</v>
      </c>
      <c r="AT98" s="277">
        <f t="shared" si="88"/>
        <v>0</v>
      </c>
      <c r="AU98" s="277">
        <f t="shared" si="88"/>
        <v>0</v>
      </c>
      <c r="AV98" s="277">
        <f t="shared" si="88"/>
        <v>0</v>
      </c>
      <c r="AW98" s="277">
        <f t="shared" si="88"/>
        <v>0</v>
      </c>
      <c r="AX98" s="277">
        <f t="shared" si="88"/>
        <v>0</v>
      </c>
      <c r="AY98" s="277">
        <f t="shared" si="88"/>
        <v>0</v>
      </c>
      <c r="AZ98" s="277">
        <f t="shared" si="88"/>
        <v>0</v>
      </c>
      <c r="BA98" s="277">
        <f t="shared" si="88"/>
        <v>0</v>
      </c>
      <c r="BB98" s="277">
        <f t="shared" si="88"/>
        <v>0</v>
      </c>
      <c r="BC98" s="277">
        <f t="shared" si="88"/>
        <v>0</v>
      </c>
      <c r="BD98" s="277">
        <f t="shared" si="88"/>
        <v>0</v>
      </c>
      <c r="BE98" s="277">
        <f t="shared" si="88"/>
        <v>0</v>
      </c>
      <c r="BF98" s="277">
        <f t="shared" si="88"/>
        <v>0</v>
      </c>
      <c r="BG98" s="277">
        <f t="shared" si="88"/>
        <v>0</v>
      </c>
      <c r="BH98" s="277">
        <f t="shared" si="88"/>
        <v>0</v>
      </c>
      <c r="BI98" s="277">
        <f t="shared" si="88"/>
        <v>0</v>
      </c>
      <c r="BJ98" s="277">
        <f t="shared" si="88"/>
        <v>0</v>
      </c>
      <c r="BK98" s="277">
        <f t="shared" si="88"/>
        <v>0</v>
      </c>
      <c r="BL98" s="277">
        <f t="shared" si="88"/>
        <v>0</v>
      </c>
      <c r="BM98" s="277">
        <f t="shared" si="88"/>
        <v>0</v>
      </c>
      <c r="BN98" s="277">
        <f t="shared" si="88"/>
        <v>0</v>
      </c>
    </row>
    <row r="99" spans="2:66" ht="15" hidden="1" thickBot="1" x14ac:dyDescent="0.4">
      <c r="B99" s="280" t="str">
        <v>Month29</v>
      </c>
      <c r="C99" s="286"/>
      <c r="D99" s="286"/>
      <c r="E99" s="277">
        <v>0</v>
      </c>
      <c r="F99" s="277">
        <v>0</v>
      </c>
      <c r="G99" s="277"/>
      <c r="H99" s="277"/>
      <c r="I99" s="277"/>
      <c r="J99" s="277"/>
      <c r="K99" s="277"/>
      <c r="L99" s="277"/>
      <c r="M99" s="277"/>
      <c r="N99" s="277"/>
      <c r="O99" s="277"/>
      <c r="P99" s="277"/>
      <c r="Q99" s="277"/>
      <c r="R99" s="277"/>
      <c r="S99" s="277"/>
      <c r="T99" s="277"/>
      <c r="U99" s="277"/>
      <c r="V99" s="277"/>
      <c r="W99" s="277"/>
      <c r="X99" s="277"/>
      <c r="Y99" s="277"/>
      <c r="Z99" s="277"/>
      <c r="AA99" s="277"/>
      <c r="AB99" s="277"/>
      <c r="AC99" s="277"/>
      <c r="AD99" s="277"/>
      <c r="AE99" s="277"/>
      <c r="AF99" s="277"/>
      <c r="AG99" s="277"/>
      <c r="AH99" s="277"/>
      <c r="AI99" s="277">
        <f>$F$99*G70</f>
        <v>0</v>
      </c>
      <c r="AJ99" s="277">
        <f t="shared" ref="AJ99:BN99" si="89">$F$99*H70</f>
        <v>0</v>
      </c>
      <c r="AK99" s="277">
        <f t="shared" si="89"/>
        <v>0</v>
      </c>
      <c r="AL99" s="277">
        <f t="shared" si="89"/>
        <v>0</v>
      </c>
      <c r="AM99" s="277">
        <f t="shared" si="89"/>
        <v>0</v>
      </c>
      <c r="AN99" s="277">
        <f t="shared" si="89"/>
        <v>0</v>
      </c>
      <c r="AO99" s="277">
        <f t="shared" si="89"/>
        <v>0</v>
      </c>
      <c r="AP99" s="277">
        <f t="shared" si="89"/>
        <v>0</v>
      </c>
      <c r="AQ99" s="277">
        <f t="shared" si="89"/>
        <v>0</v>
      </c>
      <c r="AR99" s="277">
        <f t="shared" si="89"/>
        <v>0</v>
      </c>
      <c r="AS99" s="277">
        <f t="shared" si="89"/>
        <v>0</v>
      </c>
      <c r="AT99" s="277">
        <f t="shared" si="89"/>
        <v>0</v>
      </c>
      <c r="AU99" s="277">
        <f t="shared" si="89"/>
        <v>0</v>
      </c>
      <c r="AV99" s="277">
        <f t="shared" si="89"/>
        <v>0</v>
      </c>
      <c r="AW99" s="277">
        <f t="shared" si="89"/>
        <v>0</v>
      </c>
      <c r="AX99" s="277">
        <f t="shared" si="89"/>
        <v>0</v>
      </c>
      <c r="AY99" s="277">
        <f t="shared" si="89"/>
        <v>0</v>
      </c>
      <c r="AZ99" s="277">
        <f t="shared" si="89"/>
        <v>0</v>
      </c>
      <c r="BA99" s="277">
        <f t="shared" si="89"/>
        <v>0</v>
      </c>
      <c r="BB99" s="277">
        <f t="shared" si="89"/>
        <v>0</v>
      </c>
      <c r="BC99" s="277">
        <f t="shared" si="89"/>
        <v>0</v>
      </c>
      <c r="BD99" s="277">
        <f t="shared" si="89"/>
        <v>0</v>
      </c>
      <c r="BE99" s="277">
        <f t="shared" si="89"/>
        <v>0</v>
      </c>
      <c r="BF99" s="277">
        <f t="shared" si="89"/>
        <v>0</v>
      </c>
      <c r="BG99" s="277">
        <f t="shared" si="89"/>
        <v>0</v>
      </c>
      <c r="BH99" s="277">
        <f t="shared" si="89"/>
        <v>0</v>
      </c>
      <c r="BI99" s="277">
        <f t="shared" si="89"/>
        <v>0</v>
      </c>
      <c r="BJ99" s="277">
        <f t="shared" si="89"/>
        <v>0</v>
      </c>
      <c r="BK99" s="277">
        <f t="shared" si="89"/>
        <v>0</v>
      </c>
      <c r="BL99" s="277">
        <f t="shared" si="89"/>
        <v>0</v>
      </c>
      <c r="BM99" s="277">
        <f t="shared" si="89"/>
        <v>0</v>
      </c>
      <c r="BN99" s="277">
        <f t="shared" si="89"/>
        <v>0</v>
      </c>
    </row>
    <row r="100" spans="2:66" ht="15" hidden="1" thickBot="1" x14ac:dyDescent="0.4">
      <c r="B100" s="280" t="str">
        <v>Month30</v>
      </c>
      <c r="C100" s="286"/>
      <c r="D100" s="286"/>
      <c r="E100" s="277">
        <v>0</v>
      </c>
      <c r="F100" s="277">
        <v>0</v>
      </c>
      <c r="G100" s="277"/>
      <c r="H100" s="277"/>
      <c r="I100" s="277"/>
      <c r="J100" s="277"/>
      <c r="K100" s="277"/>
      <c r="L100" s="277"/>
      <c r="M100" s="277"/>
      <c r="N100" s="277"/>
      <c r="O100" s="277"/>
      <c r="P100" s="277"/>
      <c r="Q100" s="277"/>
      <c r="R100" s="277"/>
      <c r="S100" s="277"/>
      <c r="T100" s="277"/>
      <c r="U100" s="277"/>
      <c r="V100" s="277"/>
      <c r="W100" s="277"/>
      <c r="X100" s="277"/>
      <c r="Y100" s="277"/>
      <c r="Z100" s="277"/>
      <c r="AA100" s="277"/>
      <c r="AB100" s="277"/>
      <c r="AC100" s="277"/>
      <c r="AD100" s="277"/>
      <c r="AE100" s="277"/>
      <c r="AF100" s="277"/>
      <c r="AG100" s="277"/>
      <c r="AH100" s="277"/>
      <c r="AI100" s="277"/>
      <c r="AJ100" s="277">
        <f>$F$100*G70</f>
        <v>0</v>
      </c>
      <c r="AK100" s="277">
        <f t="shared" ref="AK100:BN100" si="90">$F$100*H70</f>
        <v>0</v>
      </c>
      <c r="AL100" s="277">
        <f t="shared" si="90"/>
        <v>0</v>
      </c>
      <c r="AM100" s="277">
        <f t="shared" si="90"/>
        <v>0</v>
      </c>
      <c r="AN100" s="277">
        <f t="shared" si="90"/>
        <v>0</v>
      </c>
      <c r="AO100" s="277">
        <f t="shared" si="90"/>
        <v>0</v>
      </c>
      <c r="AP100" s="277">
        <f t="shared" si="90"/>
        <v>0</v>
      </c>
      <c r="AQ100" s="277">
        <f t="shared" si="90"/>
        <v>0</v>
      </c>
      <c r="AR100" s="277">
        <f t="shared" si="90"/>
        <v>0</v>
      </c>
      <c r="AS100" s="277">
        <f t="shared" si="90"/>
        <v>0</v>
      </c>
      <c r="AT100" s="277">
        <f t="shared" si="90"/>
        <v>0</v>
      </c>
      <c r="AU100" s="277">
        <f t="shared" si="90"/>
        <v>0</v>
      </c>
      <c r="AV100" s="277">
        <f t="shared" si="90"/>
        <v>0</v>
      </c>
      <c r="AW100" s="277">
        <f t="shared" si="90"/>
        <v>0</v>
      </c>
      <c r="AX100" s="277">
        <f t="shared" si="90"/>
        <v>0</v>
      </c>
      <c r="AY100" s="277">
        <f t="shared" si="90"/>
        <v>0</v>
      </c>
      <c r="AZ100" s="277">
        <f t="shared" si="90"/>
        <v>0</v>
      </c>
      <c r="BA100" s="277">
        <f t="shared" si="90"/>
        <v>0</v>
      </c>
      <c r="BB100" s="277">
        <f t="shared" si="90"/>
        <v>0</v>
      </c>
      <c r="BC100" s="277">
        <f t="shared" si="90"/>
        <v>0</v>
      </c>
      <c r="BD100" s="277">
        <f t="shared" si="90"/>
        <v>0</v>
      </c>
      <c r="BE100" s="277">
        <f t="shared" si="90"/>
        <v>0</v>
      </c>
      <c r="BF100" s="277">
        <f t="shared" si="90"/>
        <v>0</v>
      </c>
      <c r="BG100" s="277">
        <f t="shared" si="90"/>
        <v>0</v>
      </c>
      <c r="BH100" s="277">
        <f t="shared" si="90"/>
        <v>0</v>
      </c>
      <c r="BI100" s="277">
        <f t="shared" si="90"/>
        <v>0</v>
      </c>
      <c r="BJ100" s="277">
        <f t="shared" si="90"/>
        <v>0</v>
      </c>
      <c r="BK100" s="277">
        <f t="shared" si="90"/>
        <v>0</v>
      </c>
      <c r="BL100" s="277">
        <f t="shared" si="90"/>
        <v>0</v>
      </c>
      <c r="BM100" s="277">
        <f t="shared" si="90"/>
        <v>0</v>
      </c>
      <c r="BN100" s="277">
        <f t="shared" si="90"/>
        <v>0</v>
      </c>
    </row>
    <row r="101" spans="2:66" ht="15" hidden="1" thickBot="1" x14ac:dyDescent="0.4">
      <c r="B101" s="280" t="str">
        <v>Month31</v>
      </c>
      <c r="C101" s="286"/>
      <c r="D101" s="286"/>
      <c r="E101" s="277">
        <v>0</v>
      </c>
      <c r="F101" s="277">
        <v>0</v>
      </c>
      <c r="G101" s="277"/>
      <c r="H101" s="277"/>
      <c r="I101" s="277"/>
      <c r="J101" s="277"/>
      <c r="K101" s="277"/>
      <c r="L101" s="277"/>
      <c r="M101" s="277"/>
      <c r="N101" s="277"/>
      <c r="O101" s="277"/>
      <c r="P101" s="277"/>
      <c r="Q101" s="277"/>
      <c r="R101" s="277"/>
      <c r="S101" s="277"/>
      <c r="T101" s="277"/>
      <c r="U101" s="277"/>
      <c r="V101" s="277"/>
      <c r="W101" s="277"/>
      <c r="X101" s="277"/>
      <c r="Y101" s="277"/>
      <c r="Z101" s="277"/>
      <c r="AA101" s="277"/>
      <c r="AB101" s="277"/>
      <c r="AC101" s="277"/>
      <c r="AD101" s="277"/>
      <c r="AE101" s="277"/>
      <c r="AF101" s="277"/>
      <c r="AG101" s="277"/>
      <c r="AH101" s="277"/>
      <c r="AI101" s="277"/>
      <c r="AJ101" s="277"/>
      <c r="AK101" s="277">
        <f>$F$101*G70</f>
        <v>0</v>
      </c>
      <c r="AL101" s="277">
        <f t="shared" ref="AL101:BN101" si="91">$F$101*H70</f>
        <v>0</v>
      </c>
      <c r="AM101" s="277">
        <f t="shared" si="91"/>
        <v>0</v>
      </c>
      <c r="AN101" s="277">
        <f t="shared" si="91"/>
        <v>0</v>
      </c>
      <c r="AO101" s="277">
        <f t="shared" si="91"/>
        <v>0</v>
      </c>
      <c r="AP101" s="277">
        <f t="shared" si="91"/>
        <v>0</v>
      </c>
      <c r="AQ101" s="277">
        <f t="shared" si="91"/>
        <v>0</v>
      </c>
      <c r="AR101" s="277">
        <f t="shared" si="91"/>
        <v>0</v>
      </c>
      <c r="AS101" s="277">
        <f t="shared" si="91"/>
        <v>0</v>
      </c>
      <c r="AT101" s="277">
        <f t="shared" si="91"/>
        <v>0</v>
      </c>
      <c r="AU101" s="277">
        <f t="shared" si="91"/>
        <v>0</v>
      </c>
      <c r="AV101" s="277">
        <f t="shared" si="91"/>
        <v>0</v>
      </c>
      <c r="AW101" s="277">
        <f t="shared" si="91"/>
        <v>0</v>
      </c>
      <c r="AX101" s="277">
        <f t="shared" si="91"/>
        <v>0</v>
      </c>
      <c r="AY101" s="277">
        <f t="shared" si="91"/>
        <v>0</v>
      </c>
      <c r="AZ101" s="277">
        <f t="shared" si="91"/>
        <v>0</v>
      </c>
      <c r="BA101" s="277">
        <f t="shared" si="91"/>
        <v>0</v>
      </c>
      <c r="BB101" s="277">
        <f t="shared" si="91"/>
        <v>0</v>
      </c>
      <c r="BC101" s="277">
        <f t="shared" si="91"/>
        <v>0</v>
      </c>
      <c r="BD101" s="277">
        <f t="shared" si="91"/>
        <v>0</v>
      </c>
      <c r="BE101" s="277">
        <f t="shared" si="91"/>
        <v>0</v>
      </c>
      <c r="BF101" s="277">
        <f t="shared" si="91"/>
        <v>0</v>
      </c>
      <c r="BG101" s="277">
        <f t="shared" si="91"/>
        <v>0</v>
      </c>
      <c r="BH101" s="277">
        <f t="shared" si="91"/>
        <v>0</v>
      </c>
      <c r="BI101" s="277">
        <f t="shared" si="91"/>
        <v>0</v>
      </c>
      <c r="BJ101" s="277">
        <f t="shared" si="91"/>
        <v>0</v>
      </c>
      <c r="BK101" s="277">
        <f t="shared" si="91"/>
        <v>0</v>
      </c>
      <c r="BL101" s="277">
        <f t="shared" si="91"/>
        <v>0</v>
      </c>
      <c r="BM101" s="277">
        <f t="shared" si="91"/>
        <v>0</v>
      </c>
      <c r="BN101" s="277">
        <f t="shared" si="91"/>
        <v>0</v>
      </c>
    </row>
    <row r="102" spans="2:66" ht="15" hidden="1" thickBot="1" x14ac:dyDescent="0.4">
      <c r="B102" s="280" t="str">
        <v>Month32</v>
      </c>
      <c r="C102" s="286"/>
      <c r="D102" s="286"/>
      <c r="E102" s="277">
        <v>0</v>
      </c>
      <c r="F102" s="277">
        <v>0</v>
      </c>
      <c r="G102" s="277"/>
      <c r="H102" s="277"/>
      <c r="I102" s="277"/>
      <c r="J102" s="277"/>
      <c r="K102" s="277"/>
      <c r="L102" s="277"/>
      <c r="M102" s="277"/>
      <c r="N102" s="277"/>
      <c r="O102" s="277"/>
      <c r="P102" s="277"/>
      <c r="Q102" s="277"/>
      <c r="R102" s="277"/>
      <c r="S102" s="277"/>
      <c r="T102" s="277"/>
      <c r="U102" s="277"/>
      <c r="V102" s="277"/>
      <c r="W102" s="277"/>
      <c r="X102" s="277"/>
      <c r="Y102" s="277"/>
      <c r="Z102" s="277"/>
      <c r="AA102" s="277"/>
      <c r="AB102" s="277"/>
      <c r="AC102" s="277"/>
      <c r="AD102" s="277"/>
      <c r="AE102" s="277"/>
      <c r="AF102" s="277"/>
      <c r="AG102" s="277"/>
      <c r="AH102" s="277"/>
      <c r="AI102" s="277"/>
      <c r="AJ102" s="277"/>
      <c r="AK102" s="277"/>
      <c r="AL102" s="277">
        <f>$F$102*G70</f>
        <v>0</v>
      </c>
      <c r="AM102" s="277">
        <f t="shared" ref="AM102:BN102" si="92">$F$102*H70</f>
        <v>0</v>
      </c>
      <c r="AN102" s="277">
        <f t="shared" si="92"/>
        <v>0</v>
      </c>
      <c r="AO102" s="277">
        <f t="shared" si="92"/>
        <v>0</v>
      </c>
      <c r="AP102" s="277">
        <f t="shared" si="92"/>
        <v>0</v>
      </c>
      <c r="AQ102" s="277">
        <f t="shared" si="92"/>
        <v>0</v>
      </c>
      <c r="AR102" s="277">
        <f t="shared" si="92"/>
        <v>0</v>
      </c>
      <c r="AS102" s="277">
        <f t="shared" si="92"/>
        <v>0</v>
      </c>
      <c r="AT102" s="277">
        <f t="shared" si="92"/>
        <v>0</v>
      </c>
      <c r="AU102" s="277">
        <f t="shared" si="92"/>
        <v>0</v>
      </c>
      <c r="AV102" s="277">
        <f t="shared" si="92"/>
        <v>0</v>
      </c>
      <c r="AW102" s="277">
        <f t="shared" si="92"/>
        <v>0</v>
      </c>
      <c r="AX102" s="277">
        <f t="shared" si="92"/>
        <v>0</v>
      </c>
      <c r="AY102" s="277">
        <f t="shared" si="92"/>
        <v>0</v>
      </c>
      <c r="AZ102" s="277">
        <f t="shared" si="92"/>
        <v>0</v>
      </c>
      <c r="BA102" s="277">
        <f t="shared" si="92"/>
        <v>0</v>
      </c>
      <c r="BB102" s="277">
        <f t="shared" si="92"/>
        <v>0</v>
      </c>
      <c r="BC102" s="277">
        <f t="shared" si="92"/>
        <v>0</v>
      </c>
      <c r="BD102" s="277">
        <f t="shared" si="92"/>
        <v>0</v>
      </c>
      <c r="BE102" s="277">
        <f t="shared" si="92"/>
        <v>0</v>
      </c>
      <c r="BF102" s="277">
        <f t="shared" si="92"/>
        <v>0</v>
      </c>
      <c r="BG102" s="277">
        <f t="shared" si="92"/>
        <v>0</v>
      </c>
      <c r="BH102" s="277">
        <f t="shared" si="92"/>
        <v>0</v>
      </c>
      <c r="BI102" s="277">
        <f t="shared" si="92"/>
        <v>0</v>
      </c>
      <c r="BJ102" s="277">
        <f t="shared" si="92"/>
        <v>0</v>
      </c>
      <c r="BK102" s="277">
        <f t="shared" si="92"/>
        <v>0</v>
      </c>
      <c r="BL102" s="277">
        <f t="shared" si="92"/>
        <v>0</v>
      </c>
      <c r="BM102" s="277">
        <f t="shared" si="92"/>
        <v>0</v>
      </c>
      <c r="BN102" s="277">
        <f t="shared" si="92"/>
        <v>0</v>
      </c>
    </row>
    <row r="103" spans="2:66" ht="15" hidden="1" thickBot="1" x14ac:dyDescent="0.4">
      <c r="B103" s="280" t="str">
        <v>Month33</v>
      </c>
      <c r="C103" s="286"/>
      <c r="D103" s="286"/>
      <c r="E103" s="277">
        <v>0</v>
      </c>
      <c r="F103" s="277">
        <v>0</v>
      </c>
      <c r="G103" s="277"/>
      <c r="H103" s="277"/>
      <c r="I103" s="277"/>
      <c r="J103" s="277"/>
      <c r="K103" s="277"/>
      <c r="L103" s="277"/>
      <c r="M103" s="277"/>
      <c r="N103" s="277"/>
      <c r="O103" s="277"/>
      <c r="P103" s="277"/>
      <c r="Q103" s="277"/>
      <c r="R103" s="277"/>
      <c r="S103" s="277"/>
      <c r="T103" s="277"/>
      <c r="U103" s="277"/>
      <c r="V103" s="277"/>
      <c r="W103" s="277"/>
      <c r="X103" s="277"/>
      <c r="Y103" s="277"/>
      <c r="Z103" s="277"/>
      <c r="AA103" s="277"/>
      <c r="AB103" s="277"/>
      <c r="AC103" s="277"/>
      <c r="AD103" s="277"/>
      <c r="AE103" s="277"/>
      <c r="AF103" s="277"/>
      <c r="AG103" s="277"/>
      <c r="AH103" s="277"/>
      <c r="AI103" s="277"/>
      <c r="AJ103" s="277"/>
      <c r="AK103" s="277"/>
      <c r="AL103" s="277"/>
      <c r="AM103" s="277">
        <f>$F$103*G70</f>
        <v>0</v>
      </c>
      <c r="AN103" s="277">
        <f t="shared" ref="AN103:BN103" si="93">$F$103*H70</f>
        <v>0</v>
      </c>
      <c r="AO103" s="277">
        <f t="shared" si="93"/>
        <v>0</v>
      </c>
      <c r="AP103" s="277">
        <f t="shared" si="93"/>
        <v>0</v>
      </c>
      <c r="AQ103" s="277">
        <f t="shared" si="93"/>
        <v>0</v>
      </c>
      <c r="AR103" s="277">
        <f t="shared" si="93"/>
        <v>0</v>
      </c>
      <c r="AS103" s="277">
        <f t="shared" si="93"/>
        <v>0</v>
      </c>
      <c r="AT103" s="277">
        <f t="shared" si="93"/>
        <v>0</v>
      </c>
      <c r="AU103" s="277">
        <f t="shared" si="93"/>
        <v>0</v>
      </c>
      <c r="AV103" s="277">
        <f t="shared" si="93"/>
        <v>0</v>
      </c>
      <c r="AW103" s="277">
        <f t="shared" si="93"/>
        <v>0</v>
      </c>
      <c r="AX103" s="277">
        <f t="shared" si="93"/>
        <v>0</v>
      </c>
      <c r="AY103" s="277">
        <f t="shared" si="93"/>
        <v>0</v>
      </c>
      <c r="AZ103" s="277">
        <f t="shared" si="93"/>
        <v>0</v>
      </c>
      <c r="BA103" s="277">
        <f t="shared" si="93"/>
        <v>0</v>
      </c>
      <c r="BB103" s="277">
        <f t="shared" si="93"/>
        <v>0</v>
      </c>
      <c r="BC103" s="277">
        <f t="shared" si="93"/>
        <v>0</v>
      </c>
      <c r="BD103" s="277">
        <f t="shared" si="93"/>
        <v>0</v>
      </c>
      <c r="BE103" s="277">
        <f t="shared" si="93"/>
        <v>0</v>
      </c>
      <c r="BF103" s="277">
        <f t="shared" si="93"/>
        <v>0</v>
      </c>
      <c r="BG103" s="277">
        <f t="shared" si="93"/>
        <v>0</v>
      </c>
      <c r="BH103" s="277">
        <f t="shared" si="93"/>
        <v>0</v>
      </c>
      <c r="BI103" s="277">
        <f t="shared" si="93"/>
        <v>0</v>
      </c>
      <c r="BJ103" s="277">
        <f t="shared" si="93"/>
        <v>0</v>
      </c>
      <c r="BK103" s="277">
        <f t="shared" si="93"/>
        <v>0</v>
      </c>
      <c r="BL103" s="277">
        <f t="shared" si="93"/>
        <v>0</v>
      </c>
      <c r="BM103" s="277">
        <f t="shared" si="93"/>
        <v>0</v>
      </c>
      <c r="BN103" s="277">
        <f t="shared" si="93"/>
        <v>0</v>
      </c>
    </row>
    <row r="104" spans="2:66" ht="15" hidden="1" thickBot="1" x14ac:dyDescent="0.4">
      <c r="B104" s="280" t="str">
        <v>Month34</v>
      </c>
      <c r="C104" s="286"/>
      <c r="D104" s="286"/>
      <c r="E104" s="277">
        <v>0</v>
      </c>
      <c r="F104" s="277">
        <v>0</v>
      </c>
      <c r="G104" s="277"/>
      <c r="H104" s="277"/>
      <c r="I104" s="277"/>
      <c r="J104" s="277"/>
      <c r="K104" s="277"/>
      <c r="L104" s="277"/>
      <c r="M104" s="277"/>
      <c r="N104" s="277"/>
      <c r="O104" s="277"/>
      <c r="P104" s="277"/>
      <c r="Q104" s="277"/>
      <c r="R104" s="277"/>
      <c r="S104" s="277"/>
      <c r="T104" s="277"/>
      <c r="U104" s="277"/>
      <c r="V104" s="277"/>
      <c r="W104" s="277"/>
      <c r="X104" s="277"/>
      <c r="Y104" s="277"/>
      <c r="Z104" s="277"/>
      <c r="AA104" s="277"/>
      <c r="AB104" s="277"/>
      <c r="AC104" s="277"/>
      <c r="AD104" s="277"/>
      <c r="AE104" s="277"/>
      <c r="AF104" s="277"/>
      <c r="AG104" s="277"/>
      <c r="AH104" s="277"/>
      <c r="AI104" s="277"/>
      <c r="AJ104" s="277"/>
      <c r="AK104" s="277"/>
      <c r="AL104" s="277"/>
      <c r="AM104" s="277"/>
      <c r="AN104" s="277">
        <f>$F$104*G70</f>
        <v>0</v>
      </c>
      <c r="AO104" s="277">
        <f t="shared" ref="AO104:BN104" si="94">$F$104*H70</f>
        <v>0</v>
      </c>
      <c r="AP104" s="277">
        <f t="shared" si="94"/>
        <v>0</v>
      </c>
      <c r="AQ104" s="277">
        <f t="shared" si="94"/>
        <v>0</v>
      </c>
      <c r="AR104" s="277">
        <f t="shared" si="94"/>
        <v>0</v>
      </c>
      <c r="AS104" s="277">
        <f t="shared" si="94"/>
        <v>0</v>
      </c>
      <c r="AT104" s="277">
        <f t="shared" si="94"/>
        <v>0</v>
      </c>
      <c r="AU104" s="277">
        <f t="shared" si="94"/>
        <v>0</v>
      </c>
      <c r="AV104" s="277">
        <f t="shared" si="94"/>
        <v>0</v>
      </c>
      <c r="AW104" s="277">
        <f t="shared" si="94"/>
        <v>0</v>
      </c>
      <c r="AX104" s="277">
        <f t="shared" si="94"/>
        <v>0</v>
      </c>
      <c r="AY104" s="277">
        <f t="shared" si="94"/>
        <v>0</v>
      </c>
      <c r="AZ104" s="277">
        <f t="shared" si="94"/>
        <v>0</v>
      </c>
      <c r="BA104" s="277">
        <f t="shared" si="94"/>
        <v>0</v>
      </c>
      <c r="BB104" s="277">
        <f t="shared" si="94"/>
        <v>0</v>
      </c>
      <c r="BC104" s="277">
        <f t="shared" si="94"/>
        <v>0</v>
      </c>
      <c r="BD104" s="277">
        <f t="shared" si="94"/>
        <v>0</v>
      </c>
      <c r="BE104" s="277">
        <f t="shared" si="94"/>
        <v>0</v>
      </c>
      <c r="BF104" s="277">
        <f t="shared" si="94"/>
        <v>0</v>
      </c>
      <c r="BG104" s="277">
        <f t="shared" si="94"/>
        <v>0</v>
      </c>
      <c r="BH104" s="277">
        <f t="shared" si="94"/>
        <v>0</v>
      </c>
      <c r="BI104" s="277">
        <f t="shared" si="94"/>
        <v>0</v>
      </c>
      <c r="BJ104" s="277">
        <f t="shared" si="94"/>
        <v>0</v>
      </c>
      <c r="BK104" s="277">
        <f t="shared" si="94"/>
        <v>0</v>
      </c>
      <c r="BL104" s="277">
        <f t="shared" si="94"/>
        <v>0</v>
      </c>
      <c r="BM104" s="277">
        <f t="shared" si="94"/>
        <v>0</v>
      </c>
      <c r="BN104" s="277">
        <f t="shared" si="94"/>
        <v>0</v>
      </c>
    </row>
    <row r="105" spans="2:66" ht="15" hidden="1" thickBot="1" x14ac:dyDescent="0.4">
      <c r="B105" s="280" t="str">
        <v>Month35</v>
      </c>
      <c r="C105" s="286"/>
      <c r="D105" s="286"/>
      <c r="E105" s="277">
        <v>0</v>
      </c>
      <c r="F105" s="277">
        <v>0</v>
      </c>
      <c r="G105" s="277"/>
      <c r="H105" s="277"/>
      <c r="I105" s="277"/>
      <c r="J105" s="277"/>
      <c r="K105" s="277"/>
      <c r="L105" s="277"/>
      <c r="M105" s="277"/>
      <c r="N105" s="277"/>
      <c r="O105" s="277"/>
      <c r="P105" s="277"/>
      <c r="Q105" s="277"/>
      <c r="R105" s="277"/>
      <c r="S105" s="277"/>
      <c r="T105" s="277"/>
      <c r="U105" s="277"/>
      <c r="V105" s="277"/>
      <c r="W105" s="277"/>
      <c r="X105" s="277"/>
      <c r="Y105" s="277"/>
      <c r="Z105" s="277"/>
      <c r="AA105" s="277"/>
      <c r="AB105" s="277"/>
      <c r="AC105" s="277"/>
      <c r="AD105" s="277"/>
      <c r="AE105" s="277"/>
      <c r="AF105" s="277"/>
      <c r="AG105" s="277"/>
      <c r="AH105" s="277"/>
      <c r="AI105" s="277"/>
      <c r="AJ105" s="277"/>
      <c r="AK105" s="277"/>
      <c r="AL105" s="277"/>
      <c r="AM105" s="277"/>
      <c r="AN105" s="277"/>
      <c r="AO105" s="277">
        <f>$F$105*G70</f>
        <v>0</v>
      </c>
      <c r="AP105" s="277">
        <f t="shared" ref="AP105:BN105" si="95">$F$105*H70</f>
        <v>0</v>
      </c>
      <c r="AQ105" s="277">
        <f t="shared" si="95"/>
        <v>0</v>
      </c>
      <c r="AR105" s="277">
        <f t="shared" si="95"/>
        <v>0</v>
      </c>
      <c r="AS105" s="277">
        <f t="shared" si="95"/>
        <v>0</v>
      </c>
      <c r="AT105" s="277">
        <f t="shared" si="95"/>
        <v>0</v>
      </c>
      <c r="AU105" s="277">
        <f t="shared" si="95"/>
        <v>0</v>
      </c>
      <c r="AV105" s="277">
        <f t="shared" si="95"/>
        <v>0</v>
      </c>
      <c r="AW105" s="277">
        <f t="shared" si="95"/>
        <v>0</v>
      </c>
      <c r="AX105" s="277">
        <f t="shared" si="95"/>
        <v>0</v>
      </c>
      <c r="AY105" s="277">
        <f t="shared" si="95"/>
        <v>0</v>
      </c>
      <c r="AZ105" s="277">
        <f t="shared" si="95"/>
        <v>0</v>
      </c>
      <c r="BA105" s="277">
        <f t="shared" si="95"/>
        <v>0</v>
      </c>
      <c r="BB105" s="277">
        <f t="shared" si="95"/>
        <v>0</v>
      </c>
      <c r="BC105" s="277">
        <f t="shared" si="95"/>
        <v>0</v>
      </c>
      <c r="BD105" s="277">
        <f t="shared" si="95"/>
        <v>0</v>
      </c>
      <c r="BE105" s="277">
        <f t="shared" si="95"/>
        <v>0</v>
      </c>
      <c r="BF105" s="277">
        <f t="shared" si="95"/>
        <v>0</v>
      </c>
      <c r="BG105" s="277">
        <f t="shared" si="95"/>
        <v>0</v>
      </c>
      <c r="BH105" s="277">
        <f t="shared" si="95"/>
        <v>0</v>
      </c>
      <c r="BI105" s="277">
        <f t="shared" si="95"/>
        <v>0</v>
      </c>
      <c r="BJ105" s="277">
        <f t="shared" si="95"/>
        <v>0</v>
      </c>
      <c r="BK105" s="277">
        <f t="shared" si="95"/>
        <v>0</v>
      </c>
      <c r="BL105" s="277">
        <f t="shared" si="95"/>
        <v>0</v>
      </c>
      <c r="BM105" s="277">
        <f t="shared" si="95"/>
        <v>0</v>
      </c>
      <c r="BN105" s="277">
        <f t="shared" si="95"/>
        <v>0</v>
      </c>
    </row>
    <row r="106" spans="2:66" ht="15" hidden="1" thickBot="1" x14ac:dyDescent="0.4">
      <c r="B106" s="280" t="str">
        <v>Month36</v>
      </c>
      <c r="C106" s="286"/>
      <c r="D106" s="286"/>
      <c r="E106" s="277">
        <v>0</v>
      </c>
      <c r="F106" s="277">
        <v>0</v>
      </c>
      <c r="G106" s="277"/>
      <c r="H106" s="277"/>
      <c r="I106" s="277"/>
      <c r="J106" s="277"/>
      <c r="K106" s="277"/>
      <c r="L106" s="277"/>
      <c r="M106" s="277"/>
      <c r="N106" s="277"/>
      <c r="O106" s="277"/>
      <c r="P106" s="277"/>
      <c r="Q106" s="277"/>
      <c r="R106" s="277"/>
      <c r="S106" s="277"/>
      <c r="T106" s="277"/>
      <c r="U106" s="277"/>
      <c r="V106" s="277"/>
      <c r="W106" s="277"/>
      <c r="X106" s="277"/>
      <c r="Y106" s="277"/>
      <c r="Z106" s="277"/>
      <c r="AA106" s="277"/>
      <c r="AB106" s="277"/>
      <c r="AC106" s="277"/>
      <c r="AD106" s="277"/>
      <c r="AE106" s="277"/>
      <c r="AF106" s="277"/>
      <c r="AG106" s="277"/>
      <c r="AH106" s="277"/>
      <c r="AI106" s="277"/>
      <c r="AJ106" s="277"/>
      <c r="AK106" s="277"/>
      <c r="AL106" s="277"/>
      <c r="AM106" s="277"/>
      <c r="AN106" s="277"/>
      <c r="AO106" s="277"/>
      <c r="AP106" s="277">
        <f>$F$106*G70</f>
        <v>0</v>
      </c>
      <c r="AQ106" s="277">
        <f t="shared" ref="AQ106:BN106" si="96">$F$106*H70</f>
        <v>0</v>
      </c>
      <c r="AR106" s="277">
        <f t="shared" si="96"/>
        <v>0</v>
      </c>
      <c r="AS106" s="277">
        <f t="shared" si="96"/>
        <v>0</v>
      </c>
      <c r="AT106" s="277">
        <f t="shared" si="96"/>
        <v>0</v>
      </c>
      <c r="AU106" s="277">
        <f t="shared" si="96"/>
        <v>0</v>
      </c>
      <c r="AV106" s="277">
        <f t="shared" si="96"/>
        <v>0</v>
      </c>
      <c r="AW106" s="277">
        <f t="shared" si="96"/>
        <v>0</v>
      </c>
      <c r="AX106" s="277">
        <f t="shared" si="96"/>
        <v>0</v>
      </c>
      <c r="AY106" s="277">
        <f t="shared" si="96"/>
        <v>0</v>
      </c>
      <c r="AZ106" s="277">
        <f t="shared" si="96"/>
        <v>0</v>
      </c>
      <c r="BA106" s="277">
        <f t="shared" si="96"/>
        <v>0</v>
      </c>
      <c r="BB106" s="277">
        <f t="shared" si="96"/>
        <v>0</v>
      </c>
      <c r="BC106" s="277">
        <f t="shared" si="96"/>
        <v>0</v>
      </c>
      <c r="BD106" s="277">
        <f t="shared" si="96"/>
        <v>0</v>
      </c>
      <c r="BE106" s="277">
        <f t="shared" si="96"/>
        <v>0</v>
      </c>
      <c r="BF106" s="277">
        <f t="shared" si="96"/>
        <v>0</v>
      </c>
      <c r="BG106" s="277">
        <f t="shared" si="96"/>
        <v>0</v>
      </c>
      <c r="BH106" s="277">
        <f t="shared" si="96"/>
        <v>0</v>
      </c>
      <c r="BI106" s="277">
        <f t="shared" si="96"/>
        <v>0</v>
      </c>
      <c r="BJ106" s="277">
        <f t="shared" si="96"/>
        <v>0</v>
      </c>
      <c r="BK106" s="277">
        <f t="shared" si="96"/>
        <v>0</v>
      </c>
      <c r="BL106" s="277">
        <f t="shared" si="96"/>
        <v>0</v>
      </c>
      <c r="BM106" s="277">
        <f t="shared" si="96"/>
        <v>0</v>
      </c>
      <c r="BN106" s="277">
        <f t="shared" si="96"/>
        <v>0</v>
      </c>
    </row>
    <row r="107" spans="2:66" ht="15" hidden="1" thickBot="1" x14ac:dyDescent="0.4">
      <c r="B107" s="280" t="str">
        <v>Month37</v>
      </c>
      <c r="C107" s="286"/>
      <c r="D107" s="286"/>
      <c r="E107" s="277">
        <v>0</v>
      </c>
      <c r="F107" s="277">
        <v>0</v>
      </c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  <c r="AA107" s="277"/>
      <c r="AB107" s="277"/>
      <c r="AC107" s="277"/>
      <c r="AD107" s="277"/>
      <c r="AE107" s="277"/>
      <c r="AF107" s="277"/>
      <c r="AG107" s="277"/>
      <c r="AH107" s="277"/>
      <c r="AI107" s="277"/>
      <c r="AJ107" s="277"/>
      <c r="AK107" s="277"/>
      <c r="AL107" s="277"/>
      <c r="AM107" s="277"/>
      <c r="AN107" s="277"/>
      <c r="AO107" s="277"/>
      <c r="AP107" s="277"/>
      <c r="AQ107" s="277">
        <f>$F$107*G70</f>
        <v>0</v>
      </c>
      <c r="AR107" s="277">
        <f t="shared" ref="AR107:BN107" si="97">$F$107*H70</f>
        <v>0</v>
      </c>
      <c r="AS107" s="277">
        <f t="shared" si="97"/>
        <v>0</v>
      </c>
      <c r="AT107" s="277">
        <f t="shared" si="97"/>
        <v>0</v>
      </c>
      <c r="AU107" s="277">
        <f t="shared" si="97"/>
        <v>0</v>
      </c>
      <c r="AV107" s="277">
        <f t="shared" si="97"/>
        <v>0</v>
      </c>
      <c r="AW107" s="277">
        <f t="shared" si="97"/>
        <v>0</v>
      </c>
      <c r="AX107" s="277">
        <f t="shared" si="97"/>
        <v>0</v>
      </c>
      <c r="AY107" s="277">
        <f t="shared" si="97"/>
        <v>0</v>
      </c>
      <c r="AZ107" s="277">
        <f t="shared" si="97"/>
        <v>0</v>
      </c>
      <c r="BA107" s="277">
        <f t="shared" si="97"/>
        <v>0</v>
      </c>
      <c r="BB107" s="277">
        <f t="shared" si="97"/>
        <v>0</v>
      </c>
      <c r="BC107" s="277">
        <f t="shared" si="97"/>
        <v>0</v>
      </c>
      <c r="BD107" s="277">
        <f t="shared" si="97"/>
        <v>0</v>
      </c>
      <c r="BE107" s="277">
        <f t="shared" si="97"/>
        <v>0</v>
      </c>
      <c r="BF107" s="277">
        <f t="shared" si="97"/>
        <v>0</v>
      </c>
      <c r="BG107" s="277">
        <f t="shared" si="97"/>
        <v>0</v>
      </c>
      <c r="BH107" s="277">
        <f t="shared" si="97"/>
        <v>0</v>
      </c>
      <c r="BI107" s="277">
        <f t="shared" si="97"/>
        <v>0</v>
      </c>
      <c r="BJ107" s="277">
        <f t="shared" si="97"/>
        <v>0</v>
      </c>
      <c r="BK107" s="277">
        <f t="shared" si="97"/>
        <v>0</v>
      </c>
      <c r="BL107" s="277">
        <f t="shared" si="97"/>
        <v>0</v>
      </c>
      <c r="BM107" s="277">
        <f t="shared" si="97"/>
        <v>0</v>
      </c>
      <c r="BN107" s="277">
        <f t="shared" si="97"/>
        <v>0</v>
      </c>
    </row>
    <row r="108" spans="2:66" ht="15" hidden="1" thickBot="1" x14ac:dyDescent="0.4">
      <c r="B108" s="280" t="str">
        <v>Month38</v>
      </c>
      <c r="C108" s="286"/>
      <c r="D108" s="286"/>
      <c r="E108" s="277">
        <v>0</v>
      </c>
      <c r="F108" s="277">
        <v>0</v>
      </c>
      <c r="G108" s="277"/>
      <c r="H108" s="27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  <c r="AA108" s="277"/>
      <c r="AB108" s="277"/>
      <c r="AC108" s="277"/>
      <c r="AD108" s="277"/>
      <c r="AE108" s="277"/>
      <c r="AF108" s="277"/>
      <c r="AG108" s="277"/>
      <c r="AH108" s="277"/>
      <c r="AI108" s="277"/>
      <c r="AJ108" s="277"/>
      <c r="AK108" s="277"/>
      <c r="AL108" s="277"/>
      <c r="AM108" s="277"/>
      <c r="AN108" s="277"/>
      <c r="AO108" s="277"/>
      <c r="AP108" s="277"/>
      <c r="AQ108" s="277"/>
      <c r="AR108" s="277">
        <f>$F$108*G70</f>
        <v>0</v>
      </c>
      <c r="AS108" s="277">
        <f t="shared" ref="AS108:BN108" si="98">$F$108*H70</f>
        <v>0</v>
      </c>
      <c r="AT108" s="277">
        <f t="shared" si="98"/>
        <v>0</v>
      </c>
      <c r="AU108" s="277">
        <f t="shared" si="98"/>
        <v>0</v>
      </c>
      <c r="AV108" s="277">
        <f t="shared" si="98"/>
        <v>0</v>
      </c>
      <c r="AW108" s="277">
        <f t="shared" si="98"/>
        <v>0</v>
      </c>
      <c r="AX108" s="277">
        <f t="shared" si="98"/>
        <v>0</v>
      </c>
      <c r="AY108" s="277">
        <f t="shared" si="98"/>
        <v>0</v>
      </c>
      <c r="AZ108" s="277">
        <f t="shared" si="98"/>
        <v>0</v>
      </c>
      <c r="BA108" s="277">
        <f t="shared" si="98"/>
        <v>0</v>
      </c>
      <c r="BB108" s="277">
        <f t="shared" si="98"/>
        <v>0</v>
      </c>
      <c r="BC108" s="277">
        <f t="shared" si="98"/>
        <v>0</v>
      </c>
      <c r="BD108" s="277">
        <f t="shared" si="98"/>
        <v>0</v>
      </c>
      <c r="BE108" s="277">
        <f t="shared" si="98"/>
        <v>0</v>
      </c>
      <c r="BF108" s="277">
        <f t="shared" si="98"/>
        <v>0</v>
      </c>
      <c r="BG108" s="277">
        <f t="shared" si="98"/>
        <v>0</v>
      </c>
      <c r="BH108" s="277">
        <f t="shared" si="98"/>
        <v>0</v>
      </c>
      <c r="BI108" s="277">
        <f t="shared" si="98"/>
        <v>0</v>
      </c>
      <c r="BJ108" s="277">
        <f t="shared" si="98"/>
        <v>0</v>
      </c>
      <c r="BK108" s="277">
        <f t="shared" si="98"/>
        <v>0</v>
      </c>
      <c r="BL108" s="277">
        <f t="shared" si="98"/>
        <v>0</v>
      </c>
      <c r="BM108" s="277">
        <f t="shared" si="98"/>
        <v>0</v>
      </c>
      <c r="BN108" s="277">
        <f t="shared" si="98"/>
        <v>0</v>
      </c>
    </row>
    <row r="109" spans="2:66" ht="15" hidden="1" thickBot="1" x14ac:dyDescent="0.4">
      <c r="B109" s="280" t="str">
        <v>Month39</v>
      </c>
      <c r="C109" s="286"/>
      <c r="D109" s="286"/>
      <c r="E109" s="277">
        <v>0</v>
      </c>
      <c r="F109" s="277">
        <v>0</v>
      </c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277"/>
      <c r="AB109" s="277"/>
      <c r="AC109" s="277"/>
      <c r="AD109" s="277"/>
      <c r="AE109" s="277"/>
      <c r="AF109" s="277"/>
      <c r="AG109" s="277"/>
      <c r="AH109" s="277"/>
      <c r="AI109" s="277"/>
      <c r="AJ109" s="277"/>
      <c r="AK109" s="277"/>
      <c r="AL109" s="277"/>
      <c r="AM109" s="277"/>
      <c r="AN109" s="277"/>
      <c r="AO109" s="277"/>
      <c r="AP109" s="277"/>
      <c r="AQ109" s="277"/>
      <c r="AR109" s="277"/>
      <c r="AS109" s="277">
        <f>$F$109*G70</f>
        <v>0</v>
      </c>
      <c r="AT109" s="277">
        <f t="shared" ref="AT109:BN109" si="99">$F$109*H70</f>
        <v>0</v>
      </c>
      <c r="AU109" s="277">
        <f t="shared" si="99"/>
        <v>0</v>
      </c>
      <c r="AV109" s="277">
        <f t="shared" si="99"/>
        <v>0</v>
      </c>
      <c r="AW109" s="277">
        <f t="shared" si="99"/>
        <v>0</v>
      </c>
      <c r="AX109" s="277">
        <f t="shared" si="99"/>
        <v>0</v>
      </c>
      <c r="AY109" s="277">
        <f t="shared" si="99"/>
        <v>0</v>
      </c>
      <c r="AZ109" s="277">
        <f t="shared" si="99"/>
        <v>0</v>
      </c>
      <c r="BA109" s="277">
        <f t="shared" si="99"/>
        <v>0</v>
      </c>
      <c r="BB109" s="277">
        <f t="shared" si="99"/>
        <v>0</v>
      </c>
      <c r="BC109" s="277">
        <f t="shared" si="99"/>
        <v>0</v>
      </c>
      <c r="BD109" s="277">
        <f t="shared" si="99"/>
        <v>0</v>
      </c>
      <c r="BE109" s="277">
        <f t="shared" si="99"/>
        <v>0</v>
      </c>
      <c r="BF109" s="277">
        <f t="shared" si="99"/>
        <v>0</v>
      </c>
      <c r="BG109" s="277">
        <f t="shared" si="99"/>
        <v>0</v>
      </c>
      <c r="BH109" s="277">
        <f t="shared" si="99"/>
        <v>0</v>
      </c>
      <c r="BI109" s="277">
        <f t="shared" si="99"/>
        <v>0</v>
      </c>
      <c r="BJ109" s="277">
        <f t="shared" si="99"/>
        <v>0</v>
      </c>
      <c r="BK109" s="277">
        <f t="shared" si="99"/>
        <v>0</v>
      </c>
      <c r="BL109" s="277">
        <f t="shared" si="99"/>
        <v>0</v>
      </c>
      <c r="BM109" s="277">
        <f t="shared" si="99"/>
        <v>0</v>
      </c>
      <c r="BN109" s="277">
        <f t="shared" si="99"/>
        <v>0</v>
      </c>
    </row>
    <row r="110" spans="2:66" ht="15" hidden="1" thickBot="1" x14ac:dyDescent="0.4">
      <c r="B110" s="280" t="str">
        <v>Month40</v>
      </c>
      <c r="C110" s="286"/>
      <c r="D110" s="286"/>
      <c r="E110" s="277">
        <v>0</v>
      </c>
      <c r="F110" s="277">
        <v>0</v>
      </c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277"/>
      <c r="AB110" s="277"/>
      <c r="AC110" s="277"/>
      <c r="AD110" s="277"/>
      <c r="AE110" s="277"/>
      <c r="AF110" s="277"/>
      <c r="AG110" s="277"/>
      <c r="AH110" s="277"/>
      <c r="AI110" s="277"/>
      <c r="AJ110" s="277"/>
      <c r="AK110" s="277"/>
      <c r="AL110" s="277"/>
      <c r="AM110" s="277"/>
      <c r="AN110" s="277"/>
      <c r="AO110" s="277"/>
      <c r="AP110" s="277"/>
      <c r="AQ110" s="277"/>
      <c r="AR110" s="277"/>
      <c r="AS110" s="277"/>
      <c r="AT110" s="277">
        <f>$F$110*G70</f>
        <v>0</v>
      </c>
      <c r="AU110" s="277">
        <f t="shared" ref="AU110:BN110" si="100">$F$110*H70</f>
        <v>0</v>
      </c>
      <c r="AV110" s="277">
        <f t="shared" si="100"/>
        <v>0</v>
      </c>
      <c r="AW110" s="277">
        <f t="shared" si="100"/>
        <v>0</v>
      </c>
      <c r="AX110" s="277">
        <f t="shared" si="100"/>
        <v>0</v>
      </c>
      <c r="AY110" s="277">
        <f t="shared" si="100"/>
        <v>0</v>
      </c>
      <c r="AZ110" s="277">
        <f t="shared" si="100"/>
        <v>0</v>
      </c>
      <c r="BA110" s="277">
        <f t="shared" si="100"/>
        <v>0</v>
      </c>
      <c r="BB110" s="277">
        <f t="shared" si="100"/>
        <v>0</v>
      </c>
      <c r="BC110" s="277">
        <f t="shared" si="100"/>
        <v>0</v>
      </c>
      <c r="BD110" s="277">
        <f t="shared" si="100"/>
        <v>0</v>
      </c>
      <c r="BE110" s="277">
        <f t="shared" si="100"/>
        <v>0</v>
      </c>
      <c r="BF110" s="277">
        <f t="shared" si="100"/>
        <v>0</v>
      </c>
      <c r="BG110" s="277">
        <f t="shared" si="100"/>
        <v>0</v>
      </c>
      <c r="BH110" s="277">
        <f t="shared" si="100"/>
        <v>0</v>
      </c>
      <c r="BI110" s="277">
        <f t="shared" si="100"/>
        <v>0</v>
      </c>
      <c r="BJ110" s="277">
        <f t="shared" si="100"/>
        <v>0</v>
      </c>
      <c r="BK110" s="277">
        <f t="shared" si="100"/>
        <v>0</v>
      </c>
      <c r="BL110" s="277">
        <f t="shared" si="100"/>
        <v>0</v>
      </c>
      <c r="BM110" s="277">
        <f t="shared" si="100"/>
        <v>0</v>
      </c>
      <c r="BN110" s="277">
        <f t="shared" si="100"/>
        <v>0</v>
      </c>
    </row>
    <row r="111" spans="2:66" ht="15" hidden="1" thickBot="1" x14ac:dyDescent="0.4">
      <c r="B111" s="280" t="str">
        <v>Month41</v>
      </c>
      <c r="C111" s="286"/>
      <c r="D111" s="286"/>
      <c r="E111" s="277">
        <v>0</v>
      </c>
      <c r="F111" s="277">
        <v>0</v>
      </c>
      <c r="G111" s="277"/>
      <c r="H111" s="27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  <c r="AA111" s="277"/>
      <c r="AB111" s="277"/>
      <c r="AC111" s="277"/>
      <c r="AD111" s="277"/>
      <c r="AE111" s="277"/>
      <c r="AF111" s="277"/>
      <c r="AG111" s="277"/>
      <c r="AH111" s="277"/>
      <c r="AI111" s="277"/>
      <c r="AJ111" s="277"/>
      <c r="AK111" s="277"/>
      <c r="AL111" s="277"/>
      <c r="AM111" s="277"/>
      <c r="AN111" s="277"/>
      <c r="AO111" s="277"/>
      <c r="AP111" s="277"/>
      <c r="AQ111" s="277"/>
      <c r="AR111" s="277"/>
      <c r="AS111" s="277"/>
      <c r="AT111" s="277"/>
      <c r="AU111" s="277">
        <f>$F$111*G70</f>
        <v>0</v>
      </c>
      <c r="AV111" s="277">
        <f t="shared" ref="AV111:BN111" si="101">$F$111*H70</f>
        <v>0</v>
      </c>
      <c r="AW111" s="277">
        <f t="shared" si="101"/>
        <v>0</v>
      </c>
      <c r="AX111" s="277">
        <f t="shared" si="101"/>
        <v>0</v>
      </c>
      <c r="AY111" s="277">
        <f t="shared" si="101"/>
        <v>0</v>
      </c>
      <c r="AZ111" s="277">
        <f t="shared" si="101"/>
        <v>0</v>
      </c>
      <c r="BA111" s="277">
        <f t="shared" si="101"/>
        <v>0</v>
      </c>
      <c r="BB111" s="277">
        <f t="shared" si="101"/>
        <v>0</v>
      </c>
      <c r="BC111" s="277">
        <f t="shared" si="101"/>
        <v>0</v>
      </c>
      <c r="BD111" s="277">
        <f t="shared" si="101"/>
        <v>0</v>
      </c>
      <c r="BE111" s="277">
        <f t="shared" si="101"/>
        <v>0</v>
      </c>
      <c r="BF111" s="277">
        <f t="shared" si="101"/>
        <v>0</v>
      </c>
      <c r="BG111" s="277">
        <f t="shared" si="101"/>
        <v>0</v>
      </c>
      <c r="BH111" s="277">
        <f t="shared" si="101"/>
        <v>0</v>
      </c>
      <c r="BI111" s="277">
        <f t="shared" si="101"/>
        <v>0</v>
      </c>
      <c r="BJ111" s="277">
        <f t="shared" si="101"/>
        <v>0</v>
      </c>
      <c r="BK111" s="277">
        <f t="shared" si="101"/>
        <v>0</v>
      </c>
      <c r="BL111" s="277">
        <f t="shared" si="101"/>
        <v>0</v>
      </c>
      <c r="BM111" s="277">
        <f t="shared" si="101"/>
        <v>0</v>
      </c>
      <c r="BN111" s="277">
        <f t="shared" si="101"/>
        <v>0</v>
      </c>
    </row>
    <row r="112" spans="2:66" ht="15" hidden="1" thickBot="1" x14ac:dyDescent="0.4">
      <c r="B112" s="280" t="str">
        <v>Month42</v>
      </c>
      <c r="C112" s="286"/>
      <c r="D112" s="286"/>
      <c r="E112" s="277">
        <v>0</v>
      </c>
      <c r="F112" s="277">
        <v>0</v>
      </c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277"/>
      <c r="AD112" s="277"/>
      <c r="AE112" s="277"/>
      <c r="AF112" s="277"/>
      <c r="AG112" s="277"/>
      <c r="AH112" s="277"/>
      <c r="AI112" s="277"/>
      <c r="AJ112" s="277"/>
      <c r="AK112" s="277"/>
      <c r="AL112" s="277"/>
      <c r="AM112" s="277"/>
      <c r="AN112" s="277"/>
      <c r="AO112" s="277"/>
      <c r="AP112" s="277"/>
      <c r="AQ112" s="277"/>
      <c r="AR112" s="277"/>
      <c r="AS112" s="277"/>
      <c r="AT112" s="277"/>
      <c r="AU112" s="277"/>
      <c r="AV112" s="277">
        <f>$F$112*G70</f>
        <v>0</v>
      </c>
      <c r="AW112" s="277">
        <f t="shared" ref="AW112:BN112" si="102">$F$112*H70</f>
        <v>0</v>
      </c>
      <c r="AX112" s="277">
        <f t="shared" si="102"/>
        <v>0</v>
      </c>
      <c r="AY112" s="277">
        <f t="shared" si="102"/>
        <v>0</v>
      </c>
      <c r="AZ112" s="277">
        <f t="shared" si="102"/>
        <v>0</v>
      </c>
      <c r="BA112" s="277">
        <f t="shared" si="102"/>
        <v>0</v>
      </c>
      <c r="BB112" s="277">
        <f t="shared" si="102"/>
        <v>0</v>
      </c>
      <c r="BC112" s="277">
        <f t="shared" si="102"/>
        <v>0</v>
      </c>
      <c r="BD112" s="277">
        <f t="shared" si="102"/>
        <v>0</v>
      </c>
      <c r="BE112" s="277">
        <f t="shared" si="102"/>
        <v>0</v>
      </c>
      <c r="BF112" s="277">
        <f t="shared" si="102"/>
        <v>0</v>
      </c>
      <c r="BG112" s="277">
        <f t="shared" si="102"/>
        <v>0</v>
      </c>
      <c r="BH112" s="277">
        <f t="shared" si="102"/>
        <v>0</v>
      </c>
      <c r="BI112" s="277">
        <f t="shared" si="102"/>
        <v>0</v>
      </c>
      <c r="BJ112" s="277">
        <f t="shared" si="102"/>
        <v>0</v>
      </c>
      <c r="BK112" s="277">
        <f t="shared" si="102"/>
        <v>0</v>
      </c>
      <c r="BL112" s="277">
        <f t="shared" si="102"/>
        <v>0</v>
      </c>
      <c r="BM112" s="277">
        <f t="shared" si="102"/>
        <v>0</v>
      </c>
      <c r="BN112" s="277">
        <f t="shared" si="102"/>
        <v>0</v>
      </c>
    </row>
    <row r="113" spans="2:66" ht="15" hidden="1" thickBot="1" x14ac:dyDescent="0.4">
      <c r="B113" s="280" t="str">
        <v>Month43</v>
      </c>
      <c r="C113" s="286"/>
      <c r="D113" s="286"/>
      <c r="E113" s="277">
        <v>0</v>
      </c>
      <c r="F113" s="277">
        <v>0</v>
      </c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  <c r="AA113" s="277"/>
      <c r="AB113" s="277"/>
      <c r="AC113" s="277"/>
      <c r="AD113" s="277"/>
      <c r="AE113" s="277"/>
      <c r="AF113" s="277"/>
      <c r="AG113" s="277"/>
      <c r="AH113" s="277"/>
      <c r="AI113" s="277"/>
      <c r="AJ113" s="277"/>
      <c r="AK113" s="277"/>
      <c r="AL113" s="277"/>
      <c r="AM113" s="277"/>
      <c r="AN113" s="277"/>
      <c r="AO113" s="277"/>
      <c r="AP113" s="277"/>
      <c r="AQ113" s="277"/>
      <c r="AR113" s="277"/>
      <c r="AS113" s="277"/>
      <c r="AT113" s="277"/>
      <c r="AU113" s="277"/>
      <c r="AV113" s="277"/>
      <c r="AW113" s="277">
        <f>$F$113*G70</f>
        <v>0</v>
      </c>
      <c r="AX113" s="277">
        <f t="shared" ref="AX113:BN113" si="103">$F$113*H70</f>
        <v>0</v>
      </c>
      <c r="AY113" s="277">
        <f t="shared" si="103"/>
        <v>0</v>
      </c>
      <c r="AZ113" s="277">
        <f t="shared" si="103"/>
        <v>0</v>
      </c>
      <c r="BA113" s="277">
        <f t="shared" si="103"/>
        <v>0</v>
      </c>
      <c r="BB113" s="277">
        <f t="shared" si="103"/>
        <v>0</v>
      </c>
      <c r="BC113" s="277">
        <f t="shared" si="103"/>
        <v>0</v>
      </c>
      <c r="BD113" s="277">
        <f t="shared" si="103"/>
        <v>0</v>
      </c>
      <c r="BE113" s="277">
        <f t="shared" si="103"/>
        <v>0</v>
      </c>
      <c r="BF113" s="277">
        <f t="shared" si="103"/>
        <v>0</v>
      </c>
      <c r="BG113" s="277">
        <f t="shared" si="103"/>
        <v>0</v>
      </c>
      <c r="BH113" s="277">
        <f t="shared" si="103"/>
        <v>0</v>
      </c>
      <c r="BI113" s="277">
        <f t="shared" si="103"/>
        <v>0</v>
      </c>
      <c r="BJ113" s="277">
        <f t="shared" si="103"/>
        <v>0</v>
      </c>
      <c r="BK113" s="277">
        <f t="shared" si="103"/>
        <v>0</v>
      </c>
      <c r="BL113" s="277">
        <f t="shared" si="103"/>
        <v>0</v>
      </c>
      <c r="BM113" s="277">
        <f t="shared" si="103"/>
        <v>0</v>
      </c>
      <c r="BN113" s="277">
        <f t="shared" si="103"/>
        <v>0</v>
      </c>
    </row>
    <row r="114" spans="2:66" ht="15" hidden="1" thickBot="1" x14ac:dyDescent="0.4">
      <c r="B114" s="280" t="str">
        <v>Month44</v>
      </c>
      <c r="C114" s="286"/>
      <c r="D114" s="286"/>
      <c r="E114" s="277">
        <v>0</v>
      </c>
      <c r="F114" s="277">
        <v>0</v>
      </c>
      <c r="G114" s="277"/>
      <c r="H114" s="277"/>
      <c r="I114" s="277"/>
      <c r="J114" s="277"/>
      <c r="K114" s="277"/>
      <c r="L114" s="277"/>
      <c r="M114" s="277"/>
      <c r="N114" s="277"/>
      <c r="O114" s="277"/>
      <c r="P114" s="277"/>
      <c r="Q114" s="277"/>
      <c r="R114" s="277"/>
      <c r="S114" s="277"/>
      <c r="T114" s="277"/>
      <c r="U114" s="277"/>
      <c r="V114" s="277"/>
      <c r="W114" s="277"/>
      <c r="X114" s="277"/>
      <c r="Y114" s="277"/>
      <c r="Z114" s="277"/>
      <c r="AA114" s="277"/>
      <c r="AB114" s="277"/>
      <c r="AC114" s="277"/>
      <c r="AD114" s="277"/>
      <c r="AE114" s="277"/>
      <c r="AF114" s="277"/>
      <c r="AG114" s="277"/>
      <c r="AH114" s="277"/>
      <c r="AI114" s="277"/>
      <c r="AJ114" s="277"/>
      <c r="AK114" s="277"/>
      <c r="AL114" s="277"/>
      <c r="AM114" s="277"/>
      <c r="AN114" s="277"/>
      <c r="AO114" s="277"/>
      <c r="AP114" s="277"/>
      <c r="AQ114" s="277"/>
      <c r="AR114" s="277"/>
      <c r="AS114" s="277"/>
      <c r="AT114" s="277"/>
      <c r="AU114" s="277"/>
      <c r="AV114" s="277"/>
      <c r="AW114" s="277"/>
      <c r="AX114" s="277">
        <f>$F$114*G70</f>
        <v>0</v>
      </c>
      <c r="AY114" s="277">
        <f t="shared" ref="AY114:BN114" si="104">$F$114*H70</f>
        <v>0</v>
      </c>
      <c r="AZ114" s="277">
        <f t="shared" si="104"/>
        <v>0</v>
      </c>
      <c r="BA114" s="277">
        <f t="shared" si="104"/>
        <v>0</v>
      </c>
      <c r="BB114" s="277">
        <f t="shared" si="104"/>
        <v>0</v>
      </c>
      <c r="BC114" s="277">
        <f t="shared" si="104"/>
        <v>0</v>
      </c>
      <c r="BD114" s="277">
        <f t="shared" si="104"/>
        <v>0</v>
      </c>
      <c r="BE114" s="277">
        <f t="shared" si="104"/>
        <v>0</v>
      </c>
      <c r="BF114" s="277">
        <f t="shared" si="104"/>
        <v>0</v>
      </c>
      <c r="BG114" s="277">
        <f t="shared" si="104"/>
        <v>0</v>
      </c>
      <c r="BH114" s="277">
        <f t="shared" si="104"/>
        <v>0</v>
      </c>
      <c r="BI114" s="277">
        <f t="shared" si="104"/>
        <v>0</v>
      </c>
      <c r="BJ114" s="277">
        <f t="shared" si="104"/>
        <v>0</v>
      </c>
      <c r="BK114" s="277">
        <f t="shared" si="104"/>
        <v>0</v>
      </c>
      <c r="BL114" s="277">
        <f t="shared" si="104"/>
        <v>0</v>
      </c>
      <c r="BM114" s="277">
        <f t="shared" si="104"/>
        <v>0</v>
      </c>
      <c r="BN114" s="277">
        <f t="shared" si="104"/>
        <v>0</v>
      </c>
    </row>
    <row r="115" spans="2:66" ht="15" hidden="1" thickBot="1" x14ac:dyDescent="0.4">
      <c r="B115" s="280" t="str">
        <v>Month45</v>
      </c>
      <c r="C115" s="286"/>
      <c r="D115" s="286"/>
      <c r="E115" s="277">
        <v>0</v>
      </c>
      <c r="F115" s="277">
        <v>0</v>
      </c>
      <c r="G115" s="277"/>
      <c r="H115" s="27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  <c r="S115" s="277"/>
      <c r="T115" s="277"/>
      <c r="U115" s="277"/>
      <c r="V115" s="277"/>
      <c r="W115" s="277"/>
      <c r="X115" s="277"/>
      <c r="Y115" s="277"/>
      <c r="Z115" s="277"/>
      <c r="AA115" s="277"/>
      <c r="AB115" s="277"/>
      <c r="AC115" s="277"/>
      <c r="AD115" s="277"/>
      <c r="AE115" s="277"/>
      <c r="AF115" s="277"/>
      <c r="AG115" s="277"/>
      <c r="AH115" s="277"/>
      <c r="AI115" s="277"/>
      <c r="AJ115" s="277"/>
      <c r="AK115" s="277"/>
      <c r="AL115" s="277"/>
      <c r="AM115" s="277"/>
      <c r="AN115" s="277"/>
      <c r="AO115" s="277"/>
      <c r="AP115" s="277"/>
      <c r="AQ115" s="277"/>
      <c r="AR115" s="277"/>
      <c r="AS115" s="277"/>
      <c r="AT115" s="277"/>
      <c r="AU115" s="277"/>
      <c r="AV115" s="277"/>
      <c r="AW115" s="277"/>
      <c r="AX115" s="277"/>
      <c r="AY115" s="277">
        <f>$F$115*G70</f>
        <v>0</v>
      </c>
      <c r="AZ115" s="277">
        <f t="shared" ref="AZ115:BN115" si="105">$F$115*H70</f>
        <v>0</v>
      </c>
      <c r="BA115" s="277">
        <f t="shared" si="105"/>
        <v>0</v>
      </c>
      <c r="BB115" s="277">
        <f t="shared" si="105"/>
        <v>0</v>
      </c>
      <c r="BC115" s="277">
        <f t="shared" si="105"/>
        <v>0</v>
      </c>
      <c r="BD115" s="277">
        <f t="shared" si="105"/>
        <v>0</v>
      </c>
      <c r="BE115" s="277">
        <f t="shared" si="105"/>
        <v>0</v>
      </c>
      <c r="BF115" s="277">
        <f t="shared" si="105"/>
        <v>0</v>
      </c>
      <c r="BG115" s="277">
        <f t="shared" si="105"/>
        <v>0</v>
      </c>
      <c r="BH115" s="277">
        <f t="shared" si="105"/>
        <v>0</v>
      </c>
      <c r="BI115" s="277">
        <f t="shared" si="105"/>
        <v>0</v>
      </c>
      <c r="BJ115" s="277">
        <f t="shared" si="105"/>
        <v>0</v>
      </c>
      <c r="BK115" s="277">
        <f t="shared" si="105"/>
        <v>0</v>
      </c>
      <c r="BL115" s="277">
        <f t="shared" si="105"/>
        <v>0</v>
      </c>
      <c r="BM115" s="277">
        <f t="shared" si="105"/>
        <v>0</v>
      </c>
      <c r="BN115" s="277">
        <f t="shared" si="105"/>
        <v>0</v>
      </c>
    </row>
    <row r="116" spans="2:66" ht="15" hidden="1" thickBot="1" x14ac:dyDescent="0.4">
      <c r="B116" s="280" t="str">
        <v>Month46</v>
      </c>
      <c r="C116" s="286"/>
      <c r="D116" s="286"/>
      <c r="E116" s="277">
        <v>0</v>
      </c>
      <c r="F116" s="277">
        <v>0</v>
      </c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277"/>
      <c r="AB116" s="277"/>
      <c r="AC116" s="277"/>
      <c r="AD116" s="277"/>
      <c r="AE116" s="277"/>
      <c r="AF116" s="277"/>
      <c r="AG116" s="277"/>
      <c r="AH116" s="277"/>
      <c r="AI116" s="277"/>
      <c r="AJ116" s="277"/>
      <c r="AK116" s="277"/>
      <c r="AL116" s="277"/>
      <c r="AM116" s="277"/>
      <c r="AN116" s="277"/>
      <c r="AO116" s="277"/>
      <c r="AP116" s="277"/>
      <c r="AQ116" s="277"/>
      <c r="AR116" s="277"/>
      <c r="AS116" s="277"/>
      <c r="AT116" s="277"/>
      <c r="AU116" s="277"/>
      <c r="AV116" s="277"/>
      <c r="AW116" s="277"/>
      <c r="AX116" s="277"/>
      <c r="AY116" s="277"/>
      <c r="AZ116" s="277">
        <f>$F$116*G70</f>
        <v>0</v>
      </c>
      <c r="BA116" s="277">
        <f t="shared" ref="BA116:BN116" si="106">$F$116*H70</f>
        <v>0</v>
      </c>
      <c r="BB116" s="277">
        <f t="shared" si="106"/>
        <v>0</v>
      </c>
      <c r="BC116" s="277">
        <f t="shared" si="106"/>
        <v>0</v>
      </c>
      <c r="BD116" s="277">
        <f t="shared" si="106"/>
        <v>0</v>
      </c>
      <c r="BE116" s="277">
        <f t="shared" si="106"/>
        <v>0</v>
      </c>
      <c r="BF116" s="277">
        <f t="shared" si="106"/>
        <v>0</v>
      </c>
      <c r="BG116" s="277">
        <f t="shared" si="106"/>
        <v>0</v>
      </c>
      <c r="BH116" s="277">
        <f t="shared" si="106"/>
        <v>0</v>
      </c>
      <c r="BI116" s="277">
        <f t="shared" si="106"/>
        <v>0</v>
      </c>
      <c r="BJ116" s="277">
        <f t="shared" si="106"/>
        <v>0</v>
      </c>
      <c r="BK116" s="277">
        <f t="shared" si="106"/>
        <v>0</v>
      </c>
      <c r="BL116" s="277">
        <f t="shared" si="106"/>
        <v>0</v>
      </c>
      <c r="BM116" s="277">
        <f t="shared" si="106"/>
        <v>0</v>
      </c>
      <c r="BN116" s="277">
        <f t="shared" si="106"/>
        <v>0</v>
      </c>
    </row>
    <row r="117" spans="2:66" ht="15" hidden="1" thickBot="1" x14ac:dyDescent="0.4">
      <c r="B117" s="280" t="str">
        <v>Month47</v>
      </c>
      <c r="C117" s="286"/>
      <c r="D117" s="286"/>
      <c r="E117" s="277">
        <v>0</v>
      </c>
      <c r="F117" s="277">
        <v>0</v>
      </c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277"/>
      <c r="AB117" s="277"/>
      <c r="AC117" s="277"/>
      <c r="AD117" s="277"/>
      <c r="AE117" s="277"/>
      <c r="AF117" s="277"/>
      <c r="AG117" s="277"/>
      <c r="AH117" s="277"/>
      <c r="AI117" s="277"/>
      <c r="AJ117" s="277"/>
      <c r="AK117" s="277"/>
      <c r="AL117" s="277"/>
      <c r="AM117" s="277"/>
      <c r="AN117" s="277"/>
      <c r="AO117" s="277"/>
      <c r="AP117" s="277"/>
      <c r="AQ117" s="277"/>
      <c r="AR117" s="277"/>
      <c r="AS117" s="277"/>
      <c r="AT117" s="277"/>
      <c r="AU117" s="277"/>
      <c r="AV117" s="277"/>
      <c r="AW117" s="277"/>
      <c r="AX117" s="277"/>
      <c r="AY117" s="277"/>
      <c r="AZ117" s="277"/>
      <c r="BA117" s="277">
        <f>$F$117*G70</f>
        <v>0</v>
      </c>
      <c r="BB117" s="277">
        <f t="shared" ref="BB117:BN117" si="107">$F$117*H70</f>
        <v>0</v>
      </c>
      <c r="BC117" s="277">
        <f t="shared" si="107"/>
        <v>0</v>
      </c>
      <c r="BD117" s="277">
        <f t="shared" si="107"/>
        <v>0</v>
      </c>
      <c r="BE117" s="277">
        <f t="shared" si="107"/>
        <v>0</v>
      </c>
      <c r="BF117" s="277">
        <f t="shared" si="107"/>
        <v>0</v>
      </c>
      <c r="BG117" s="277">
        <f t="shared" si="107"/>
        <v>0</v>
      </c>
      <c r="BH117" s="277">
        <f t="shared" si="107"/>
        <v>0</v>
      </c>
      <c r="BI117" s="277">
        <f t="shared" si="107"/>
        <v>0</v>
      </c>
      <c r="BJ117" s="277">
        <f t="shared" si="107"/>
        <v>0</v>
      </c>
      <c r="BK117" s="277">
        <f t="shared" si="107"/>
        <v>0</v>
      </c>
      <c r="BL117" s="277">
        <f t="shared" si="107"/>
        <v>0</v>
      </c>
      <c r="BM117" s="277">
        <f t="shared" si="107"/>
        <v>0</v>
      </c>
      <c r="BN117" s="277">
        <f t="shared" si="107"/>
        <v>0</v>
      </c>
    </row>
    <row r="118" spans="2:66" ht="15" hidden="1" thickBot="1" x14ac:dyDescent="0.4">
      <c r="B118" s="280" t="str">
        <v>Month48</v>
      </c>
      <c r="C118" s="286"/>
      <c r="D118" s="286"/>
      <c r="E118" s="277">
        <v>0</v>
      </c>
      <c r="F118" s="277">
        <v>0</v>
      </c>
      <c r="G118" s="277"/>
      <c r="H118" s="277"/>
      <c r="I118" s="277"/>
      <c r="J118" s="277"/>
      <c r="K118" s="277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  <c r="AA118" s="277"/>
      <c r="AB118" s="277"/>
      <c r="AC118" s="277"/>
      <c r="AD118" s="277"/>
      <c r="AE118" s="277"/>
      <c r="AF118" s="277"/>
      <c r="AG118" s="277"/>
      <c r="AH118" s="277"/>
      <c r="AI118" s="277"/>
      <c r="AJ118" s="277"/>
      <c r="AK118" s="277"/>
      <c r="AL118" s="277"/>
      <c r="AM118" s="277"/>
      <c r="AN118" s="277"/>
      <c r="AO118" s="277"/>
      <c r="AP118" s="277"/>
      <c r="AQ118" s="277"/>
      <c r="AR118" s="277"/>
      <c r="AS118" s="277"/>
      <c r="AT118" s="277"/>
      <c r="AU118" s="277"/>
      <c r="AV118" s="277"/>
      <c r="AW118" s="277"/>
      <c r="AX118" s="277"/>
      <c r="AY118" s="277"/>
      <c r="AZ118" s="277"/>
      <c r="BA118" s="277"/>
      <c r="BB118" s="277">
        <f>$F$118*G70</f>
        <v>0</v>
      </c>
      <c r="BC118" s="277">
        <f t="shared" ref="BC118:BN118" si="108">$F$118*H70</f>
        <v>0</v>
      </c>
      <c r="BD118" s="277">
        <f t="shared" si="108"/>
        <v>0</v>
      </c>
      <c r="BE118" s="277">
        <f t="shared" si="108"/>
        <v>0</v>
      </c>
      <c r="BF118" s="277">
        <f t="shared" si="108"/>
        <v>0</v>
      </c>
      <c r="BG118" s="277">
        <f t="shared" si="108"/>
        <v>0</v>
      </c>
      <c r="BH118" s="277">
        <f t="shared" si="108"/>
        <v>0</v>
      </c>
      <c r="BI118" s="277">
        <f t="shared" si="108"/>
        <v>0</v>
      </c>
      <c r="BJ118" s="277">
        <f t="shared" si="108"/>
        <v>0</v>
      </c>
      <c r="BK118" s="277">
        <f t="shared" si="108"/>
        <v>0</v>
      </c>
      <c r="BL118" s="277">
        <f t="shared" si="108"/>
        <v>0</v>
      </c>
      <c r="BM118" s="277">
        <f t="shared" si="108"/>
        <v>0</v>
      </c>
      <c r="BN118" s="277">
        <f t="shared" si="108"/>
        <v>0</v>
      </c>
    </row>
    <row r="119" spans="2:66" ht="15" hidden="1" thickBot="1" x14ac:dyDescent="0.4">
      <c r="B119" s="280" t="str">
        <v>Month49</v>
      </c>
      <c r="C119" s="286"/>
      <c r="D119" s="286"/>
      <c r="E119" s="277">
        <v>0</v>
      </c>
      <c r="F119" s="277">
        <v>0</v>
      </c>
      <c r="G119" s="277"/>
      <c r="H119" s="277"/>
      <c r="I119" s="277"/>
      <c r="J119" s="277"/>
      <c r="K119" s="277"/>
      <c r="L119" s="277"/>
      <c r="M119" s="277"/>
      <c r="N119" s="277"/>
      <c r="O119" s="277"/>
      <c r="P119" s="277"/>
      <c r="Q119" s="277"/>
      <c r="R119" s="277"/>
      <c r="S119" s="277"/>
      <c r="T119" s="277"/>
      <c r="U119" s="277"/>
      <c r="V119" s="277"/>
      <c r="W119" s="277"/>
      <c r="X119" s="277"/>
      <c r="Y119" s="277"/>
      <c r="Z119" s="277"/>
      <c r="AA119" s="277"/>
      <c r="AB119" s="277"/>
      <c r="AC119" s="277"/>
      <c r="AD119" s="277"/>
      <c r="AE119" s="277"/>
      <c r="AF119" s="277"/>
      <c r="AG119" s="277"/>
      <c r="AH119" s="277"/>
      <c r="AI119" s="277"/>
      <c r="AJ119" s="277"/>
      <c r="AK119" s="277"/>
      <c r="AL119" s="277"/>
      <c r="AM119" s="277"/>
      <c r="AN119" s="277"/>
      <c r="AO119" s="277"/>
      <c r="AP119" s="277"/>
      <c r="AQ119" s="277"/>
      <c r="AR119" s="277"/>
      <c r="AS119" s="277"/>
      <c r="AT119" s="277"/>
      <c r="AU119" s="277"/>
      <c r="AV119" s="277"/>
      <c r="AW119" s="277"/>
      <c r="AX119" s="277"/>
      <c r="AY119" s="277"/>
      <c r="AZ119" s="277"/>
      <c r="BA119" s="277"/>
      <c r="BB119" s="277"/>
      <c r="BC119" s="277">
        <f>$F$119*G70</f>
        <v>0</v>
      </c>
      <c r="BD119" s="277">
        <f t="shared" ref="BD119:BN119" si="109">$F$119*H70</f>
        <v>0</v>
      </c>
      <c r="BE119" s="277">
        <f t="shared" si="109"/>
        <v>0</v>
      </c>
      <c r="BF119" s="277">
        <f t="shared" si="109"/>
        <v>0</v>
      </c>
      <c r="BG119" s="277">
        <f t="shared" si="109"/>
        <v>0</v>
      </c>
      <c r="BH119" s="277">
        <f t="shared" si="109"/>
        <v>0</v>
      </c>
      <c r="BI119" s="277">
        <f t="shared" si="109"/>
        <v>0</v>
      </c>
      <c r="BJ119" s="277">
        <f t="shared" si="109"/>
        <v>0</v>
      </c>
      <c r="BK119" s="277">
        <f t="shared" si="109"/>
        <v>0</v>
      </c>
      <c r="BL119" s="277">
        <f t="shared" si="109"/>
        <v>0</v>
      </c>
      <c r="BM119" s="277">
        <f t="shared" si="109"/>
        <v>0</v>
      </c>
      <c r="BN119" s="277">
        <f t="shared" si="109"/>
        <v>0</v>
      </c>
    </row>
    <row r="120" spans="2:66" ht="15" hidden="1" thickBot="1" x14ac:dyDescent="0.4">
      <c r="B120" s="280" t="str">
        <v>Month50</v>
      </c>
      <c r="C120" s="286"/>
      <c r="D120" s="286"/>
      <c r="E120" s="277">
        <v>0</v>
      </c>
      <c r="F120" s="277">
        <v>0</v>
      </c>
      <c r="G120" s="277"/>
      <c r="H120" s="277"/>
      <c r="I120" s="277"/>
      <c r="J120" s="277"/>
      <c r="K120" s="277"/>
      <c r="L120" s="277"/>
      <c r="M120" s="277"/>
      <c r="N120" s="277"/>
      <c r="O120" s="277"/>
      <c r="P120" s="277"/>
      <c r="Q120" s="277"/>
      <c r="R120" s="277"/>
      <c r="S120" s="277"/>
      <c r="T120" s="277"/>
      <c r="U120" s="277"/>
      <c r="V120" s="277"/>
      <c r="W120" s="277"/>
      <c r="X120" s="277"/>
      <c r="Y120" s="277"/>
      <c r="Z120" s="277"/>
      <c r="AA120" s="277"/>
      <c r="AB120" s="277"/>
      <c r="AC120" s="277"/>
      <c r="AD120" s="277"/>
      <c r="AE120" s="277"/>
      <c r="AF120" s="277"/>
      <c r="AG120" s="277"/>
      <c r="AH120" s="277"/>
      <c r="AI120" s="277"/>
      <c r="AJ120" s="277"/>
      <c r="AK120" s="277"/>
      <c r="AL120" s="277"/>
      <c r="AM120" s="277"/>
      <c r="AN120" s="277"/>
      <c r="AO120" s="277"/>
      <c r="AP120" s="277"/>
      <c r="AQ120" s="277"/>
      <c r="AR120" s="277"/>
      <c r="AS120" s="277"/>
      <c r="AT120" s="277"/>
      <c r="AU120" s="277"/>
      <c r="AV120" s="277"/>
      <c r="AW120" s="277"/>
      <c r="AX120" s="277"/>
      <c r="AY120" s="277"/>
      <c r="AZ120" s="277"/>
      <c r="BA120" s="277"/>
      <c r="BB120" s="277"/>
      <c r="BC120" s="277"/>
      <c r="BD120" s="277">
        <f>$F$120*G70</f>
        <v>0</v>
      </c>
      <c r="BE120" s="277">
        <f t="shared" ref="BE120:BN120" si="110">$F$120*H70</f>
        <v>0</v>
      </c>
      <c r="BF120" s="277">
        <f t="shared" si="110"/>
        <v>0</v>
      </c>
      <c r="BG120" s="277">
        <f t="shared" si="110"/>
        <v>0</v>
      </c>
      <c r="BH120" s="277">
        <f t="shared" si="110"/>
        <v>0</v>
      </c>
      <c r="BI120" s="277">
        <f t="shared" si="110"/>
        <v>0</v>
      </c>
      <c r="BJ120" s="277">
        <f t="shared" si="110"/>
        <v>0</v>
      </c>
      <c r="BK120" s="277">
        <f t="shared" si="110"/>
        <v>0</v>
      </c>
      <c r="BL120" s="277">
        <f t="shared" si="110"/>
        <v>0</v>
      </c>
      <c r="BM120" s="277">
        <f t="shared" si="110"/>
        <v>0</v>
      </c>
      <c r="BN120" s="277">
        <f t="shared" si="110"/>
        <v>0</v>
      </c>
    </row>
    <row r="121" spans="2:66" ht="15" hidden="1" thickBot="1" x14ac:dyDescent="0.4">
      <c r="B121" s="280" t="str">
        <v>Month51</v>
      </c>
      <c r="C121" s="286"/>
      <c r="D121" s="286"/>
      <c r="E121" s="277">
        <v>0</v>
      </c>
      <c r="F121" s="277">
        <v>0</v>
      </c>
      <c r="G121" s="277"/>
      <c r="H121" s="277"/>
      <c r="I121" s="277"/>
      <c r="J121" s="277"/>
      <c r="K121" s="277"/>
      <c r="L121" s="277"/>
      <c r="M121" s="277"/>
      <c r="N121" s="277"/>
      <c r="O121" s="277"/>
      <c r="P121" s="277"/>
      <c r="Q121" s="277"/>
      <c r="R121" s="277"/>
      <c r="S121" s="277"/>
      <c r="T121" s="277"/>
      <c r="U121" s="277"/>
      <c r="V121" s="277"/>
      <c r="W121" s="277"/>
      <c r="X121" s="277"/>
      <c r="Y121" s="277"/>
      <c r="Z121" s="277"/>
      <c r="AA121" s="277"/>
      <c r="AB121" s="277"/>
      <c r="AC121" s="277"/>
      <c r="AD121" s="277"/>
      <c r="AE121" s="277"/>
      <c r="AF121" s="277"/>
      <c r="AG121" s="277"/>
      <c r="AH121" s="277"/>
      <c r="AI121" s="277"/>
      <c r="AJ121" s="277"/>
      <c r="AK121" s="277"/>
      <c r="AL121" s="277"/>
      <c r="AM121" s="277"/>
      <c r="AN121" s="277"/>
      <c r="AO121" s="277"/>
      <c r="AP121" s="277"/>
      <c r="AQ121" s="277"/>
      <c r="AR121" s="277"/>
      <c r="AS121" s="277"/>
      <c r="AT121" s="277"/>
      <c r="AU121" s="277"/>
      <c r="AV121" s="277"/>
      <c r="AW121" s="277"/>
      <c r="AX121" s="277"/>
      <c r="AY121" s="277"/>
      <c r="AZ121" s="277"/>
      <c r="BA121" s="277"/>
      <c r="BB121" s="277"/>
      <c r="BC121" s="277"/>
      <c r="BD121" s="277"/>
      <c r="BE121" s="277">
        <f>$F$121*G70</f>
        <v>0</v>
      </c>
      <c r="BF121" s="277">
        <f t="shared" ref="BF121:BN121" si="111">$F$121*H70</f>
        <v>0</v>
      </c>
      <c r="BG121" s="277">
        <f t="shared" si="111"/>
        <v>0</v>
      </c>
      <c r="BH121" s="277">
        <f t="shared" si="111"/>
        <v>0</v>
      </c>
      <c r="BI121" s="277">
        <f t="shared" si="111"/>
        <v>0</v>
      </c>
      <c r="BJ121" s="277">
        <f t="shared" si="111"/>
        <v>0</v>
      </c>
      <c r="BK121" s="277">
        <f t="shared" si="111"/>
        <v>0</v>
      </c>
      <c r="BL121" s="277">
        <f t="shared" si="111"/>
        <v>0</v>
      </c>
      <c r="BM121" s="277">
        <f t="shared" si="111"/>
        <v>0</v>
      </c>
      <c r="BN121" s="277">
        <f t="shared" si="111"/>
        <v>0</v>
      </c>
    </row>
    <row r="122" spans="2:66" ht="15" hidden="1" thickBot="1" x14ac:dyDescent="0.4">
      <c r="B122" s="280" t="str">
        <v>Month52</v>
      </c>
      <c r="C122" s="286"/>
      <c r="D122" s="286"/>
      <c r="E122" s="277">
        <v>0</v>
      </c>
      <c r="F122" s="277">
        <v>0</v>
      </c>
      <c r="G122" s="277"/>
      <c r="H122" s="277"/>
      <c r="I122" s="277"/>
      <c r="J122" s="277"/>
      <c r="K122" s="277"/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  <c r="V122" s="277"/>
      <c r="W122" s="277"/>
      <c r="X122" s="277"/>
      <c r="Y122" s="277"/>
      <c r="Z122" s="277"/>
      <c r="AA122" s="277"/>
      <c r="AB122" s="277"/>
      <c r="AC122" s="277"/>
      <c r="AD122" s="277"/>
      <c r="AE122" s="277"/>
      <c r="AF122" s="277"/>
      <c r="AG122" s="277"/>
      <c r="AH122" s="277"/>
      <c r="AI122" s="277"/>
      <c r="AJ122" s="277"/>
      <c r="AK122" s="277"/>
      <c r="AL122" s="277"/>
      <c r="AM122" s="277"/>
      <c r="AN122" s="277"/>
      <c r="AO122" s="277"/>
      <c r="AP122" s="277"/>
      <c r="AQ122" s="277"/>
      <c r="AR122" s="277"/>
      <c r="AS122" s="277"/>
      <c r="AT122" s="277"/>
      <c r="AU122" s="277"/>
      <c r="AV122" s="277"/>
      <c r="AW122" s="277"/>
      <c r="AX122" s="277"/>
      <c r="AY122" s="277"/>
      <c r="AZ122" s="277"/>
      <c r="BA122" s="277"/>
      <c r="BB122" s="277"/>
      <c r="BC122" s="277"/>
      <c r="BD122" s="277"/>
      <c r="BE122" s="277"/>
      <c r="BF122" s="277">
        <f>$F$122*G70</f>
        <v>0</v>
      </c>
      <c r="BG122" s="277">
        <f t="shared" ref="BG122:BN122" si="112">$F$122*H70</f>
        <v>0</v>
      </c>
      <c r="BH122" s="277">
        <f t="shared" si="112"/>
        <v>0</v>
      </c>
      <c r="BI122" s="277">
        <f t="shared" si="112"/>
        <v>0</v>
      </c>
      <c r="BJ122" s="277">
        <f t="shared" si="112"/>
        <v>0</v>
      </c>
      <c r="BK122" s="277">
        <f t="shared" si="112"/>
        <v>0</v>
      </c>
      <c r="BL122" s="277">
        <f t="shared" si="112"/>
        <v>0</v>
      </c>
      <c r="BM122" s="277">
        <f t="shared" si="112"/>
        <v>0</v>
      </c>
      <c r="BN122" s="277">
        <f t="shared" si="112"/>
        <v>0</v>
      </c>
    </row>
    <row r="123" spans="2:66" ht="15" hidden="1" thickBot="1" x14ac:dyDescent="0.4">
      <c r="B123" s="280" t="str">
        <v>Month53</v>
      </c>
      <c r="C123" s="286"/>
      <c r="D123" s="286"/>
      <c r="E123" s="277">
        <v>0</v>
      </c>
      <c r="F123" s="277">
        <v>0</v>
      </c>
      <c r="G123" s="277"/>
      <c r="H123" s="277"/>
      <c r="I123" s="277"/>
      <c r="J123" s="277"/>
      <c r="K123" s="277"/>
      <c r="L123" s="277"/>
      <c r="M123" s="277"/>
      <c r="N123" s="277"/>
      <c r="O123" s="277"/>
      <c r="P123" s="277"/>
      <c r="Q123" s="277"/>
      <c r="R123" s="277"/>
      <c r="S123" s="277"/>
      <c r="T123" s="277"/>
      <c r="U123" s="277"/>
      <c r="V123" s="277"/>
      <c r="W123" s="277"/>
      <c r="X123" s="277"/>
      <c r="Y123" s="277"/>
      <c r="Z123" s="277"/>
      <c r="AA123" s="277"/>
      <c r="AB123" s="277"/>
      <c r="AC123" s="277"/>
      <c r="AD123" s="277"/>
      <c r="AE123" s="277"/>
      <c r="AF123" s="277"/>
      <c r="AG123" s="277"/>
      <c r="AH123" s="277"/>
      <c r="AI123" s="277"/>
      <c r="AJ123" s="277"/>
      <c r="AK123" s="277"/>
      <c r="AL123" s="277"/>
      <c r="AM123" s="277"/>
      <c r="AN123" s="277"/>
      <c r="AO123" s="277"/>
      <c r="AP123" s="277"/>
      <c r="AQ123" s="277"/>
      <c r="AR123" s="277"/>
      <c r="AS123" s="277"/>
      <c r="AT123" s="277"/>
      <c r="AU123" s="277"/>
      <c r="AV123" s="277"/>
      <c r="AW123" s="277"/>
      <c r="AX123" s="277"/>
      <c r="AY123" s="277"/>
      <c r="AZ123" s="277"/>
      <c r="BA123" s="277"/>
      <c r="BB123" s="277"/>
      <c r="BC123" s="277"/>
      <c r="BD123" s="277"/>
      <c r="BE123" s="277"/>
      <c r="BF123" s="277"/>
      <c r="BG123" s="277">
        <f>$F$123*G70</f>
        <v>0</v>
      </c>
      <c r="BH123" s="277">
        <f t="shared" ref="BH123:BN123" si="113">$F$123*H70</f>
        <v>0</v>
      </c>
      <c r="BI123" s="277">
        <f t="shared" si="113"/>
        <v>0</v>
      </c>
      <c r="BJ123" s="277">
        <f t="shared" si="113"/>
        <v>0</v>
      </c>
      <c r="BK123" s="277">
        <f t="shared" si="113"/>
        <v>0</v>
      </c>
      <c r="BL123" s="277">
        <f t="shared" si="113"/>
        <v>0</v>
      </c>
      <c r="BM123" s="277">
        <f t="shared" si="113"/>
        <v>0</v>
      </c>
      <c r="BN123" s="277">
        <f t="shared" si="113"/>
        <v>0</v>
      </c>
    </row>
    <row r="124" spans="2:66" ht="15" hidden="1" thickBot="1" x14ac:dyDescent="0.4">
      <c r="B124" s="280" t="str">
        <v>Month54</v>
      </c>
      <c r="C124" s="286"/>
      <c r="D124" s="286"/>
      <c r="E124" s="277">
        <v>0</v>
      </c>
      <c r="F124" s="277">
        <v>0</v>
      </c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277"/>
      <c r="AB124" s="277"/>
      <c r="AC124" s="277"/>
      <c r="AD124" s="277"/>
      <c r="AE124" s="277"/>
      <c r="AF124" s="277"/>
      <c r="AG124" s="277"/>
      <c r="AH124" s="277"/>
      <c r="AI124" s="277"/>
      <c r="AJ124" s="277"/>
      <c r="AK124" s="277"/>
      <c r="AL124" s="277"/>
      <c r="AM124" s="277"/>
      <c r="AN124" s="277"/>
      <c r="AO124" s="277"/>
      <c r="AP124" s="277"/>
      <c r="AQ124" s="277"/>
      <c r="AR124" s="277"/>
      <c r="AS124" s="277"/>
      <c r="AT124" s="277"/>
      <c r="AU124" s="277"/>
      <c r="AV124" s="277"/>
      <c r="AW124" s="277"/>
      <c r="AX124" s="277"/>
      <c r="AY124" s="277"/>
      <c r="AZ124" s="277"/>
      <c r="BA124" s="277"/>
      <c r="BB124" s="277"/>
      <c r="BC124" s="277"/>
      <c r="BD124" s="277"/>
      <c r="BE124" s="277"/>
      <c r="BF124" s="277"/>
      <c r="BG124" s="277"/>
      <c r="BH124" s="277">
        <f>$F$124*G70</f>
        <v>0</v>
      </c>
      <c r="BI124" s="277">
        <f t="shared" ref="BI124:BN124" si="114">$F$124*H70</f>
        <v>0</v>
      </c>
      <c r="BJ124" s="277">
        <f t="shared" si="114"/>
        <v>0</v>
      </c>
      <c r="BK124" s="277">
        <f t="shared" si="114"/>
        <v>0</v>
      </c>
      <c r="BL124" s="277">
        <f t="shared" si="114"/>
        <v>0</v>
      </c>
      <c r="BM124" s="277">
        <f t="shared" si="114"/>
        <v>0</v>
      </c>
      <c r="BN124" s="277">
        <f t="shared" si="114"/>
        <v>0</v>
      </c>
    </row>
    <row r="125" spans="2:66" ht="15" hidden="1" thickBot="1" x14ac:dyDescent="0.4">
      <c r="B125" s="280" t="str">
        <v>Month55</v>
      </c>
      <c r="C125" s="286"/>
      <c r="D125" s="286"/>
      <c r="E125" s="277">
        <v>0</v>
      </c>
      <c r="F125" s="277">
        <v>0</v>
      </c>
      <c r="G125" s="277"/>
      <c r="H125" s="277"/>
      <c r="I125" s="277"/>
      <c r="J125" s="277"/>
      <c r="K125" s="277"/>
      <c r="L125" s="277"/>
      <c r="M125" s="277"/>
      <c r="N125" s="277"/>
      <c r="O125" s="277"/>
      <c r="P125" s="277"/>
      <c r="Q125" s="277"/>
      <c r="R125" s="277"/>
      <c r="S125" s="277"/>
      <c r="T125" s="277"/>
      <c r="U125" s="277"/>
      <c r="V125" s="277"/>
      <c r="W125" s="277"/>
      <c r="X125" s="277"/>
      <c r="Y125" s="277"/>
      <c r="Z125" s="277"/>
      <c r="AA125" s="277"/>
      <c r="AB125" s="277"/>
      <c r="AC125" s="277"/>
      <c r="AD125" s="277"/>
      <c r="AE125" s="277"/>
      <c r="AF125" s="277"/>
      <c r="AG125" s="277"/>
      <c r="AH125" s="277"/>
      <c r="AI125" s="277"/>
      <c r="AJ125" s="277"/>
      <c r="AK125" s="277"/>
      <c r="AL125" s="277"/>
      <c r="AM125" s="277"/>
      <c r="AN125" s="277"/>
      <c r="AO125" s="277"/>
      <c r="AP125" s="277"/>
      <c r="AQ125" s="277"/>
      <c r="AR125" s="277"/>
      <c r="AS125" s="277"/>
      <c r="AT125" s="277"/>
      <c r="AU125" s="277"/>
      <c r="AV125" s="277"/>
      <c r="AW125" s="277"/>
      <c r="AX125" s="277"/>
      <c r="AY125" s="277"/>
      <c r="AZ125" s="277"/>
      <c r="BA125" s="277"/>
      <c r="BB125" s="277"/>
      <c r="BC125" s="277"/>
      <c r="BD125" s="277"/>
      <c r="BE125" s="277"/>
      <c r="BF125" s="277"/>
      <c r="BG125" s="277"/>
      <c r="BH125" s="277"/>
      <c r="BI125" s="277">
        <f t="shared" ref="BI125:BN125" si="115">$F$125*G70</f>
        <v>0</v>
      </c>
      <c r="BJ125" s="277">
        <f t="shared" si="115"/>
        <v>0</v>
      </c>
      <c r="BK125" s="277">
        <f t="shared" si="115"/>
        <v>0</v>
      </c>
      <c r="BL125" s="277">
        <f t="shared" si="115"/>
        <v>0</v>
      </c>
      <c r="BM125" s="277">
        <f t="shared" si="115"/>
        <v>0</v>
      </c>
      <c r="BN125" s="277">
        <f t="shared" si="115"/>
        <v>0</v>
      </c>
    </row>
    <row r="126" spans="2:66" ht="15" hidden="1" thickBot="1" x14ac:dyDescent="0.4">
      <c r="B126" s="280" t="str">
        <v>Month56</v>
      </c>
      <c r="C126" s="286"/>
      <c r="D126" s="286"/>
      <c r="E126" s="277">
        <v>0</v>
      </c>
      <c r="F126" s="277">
        <v>0</v>
      </c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  <c r="V126" s="277"/>
      <c r="W126" s="277"/>
      <c r="X126" s="277"/>
      <c r="Y126" s="277"/>
      <c r="Z126" s="277"/>
      <c r="AA126" s="277"/>
      <c r="AB126" s="277"/>
      <c r="AC126" s="277"/>
      <c r="AD126" s="277"/>
      <c r="AE126" s="277"/>
      <c r="AF126" s="277"/>
      <c r="AG126" s="277"/>
      <c r="AH126" s="277"/>
      <c r="AI126" s="277"/>
      <c r="AJ126" s="277"/>
      <c r="AK126" s="277"/>
      <c r="AL126" s="277"/>
      <c r="AM126" s="277"/>
      <c r="AN126" s="277"/>
      <c r="AO126" s="277"/>
      <c r="AP126" s="277"/>
      <c r="AQ126" s="277"/>
      <c r="AR126" s="277"/>
      <c r="AS126" s="277"/>
      <c r="AT126" s="277"/>
      <c r="AU126" s="277"/>
      <c r="AV126" s="277"/>
      <c r="AW126" s="277"/>
      <c r="AX126" s="277"/>
      <c r="AY126" s="277"/>
      <c r="AZ126" s="277"/>
      <c r="BA126" s="277"/>
      <c r="BB126" s="277"/>
      <c r="BC126" s="277"/>
      <c r="BD126" s="277"/>
      <c r="BE126" s="277"/>
      <c r="BF126" s="277"/>
      <c r="BG126" s="277"/>
      <c r="BH126" s="277"/>
      <c r="BI126" s="277"/>
      <c r="BJ126" s="277">
        <f>$F$126*G70</f>
        <v>0</v>
      </c>
      <c r="BK126" s="277">
        <f>$F$126*H70</f>
        <v>0</v>
      </c>
      <c r="BL126" s="277">
        <f>$F$126*I70</f>
        <v>0</v>
      </c>
      <c r="BM126" s="277">
        <f>$F$126*J70</f>
        <v>0</v>
      </c>
      <c r="BN126" s="277">
        <f>$F$126*K70</f>
        <v>0</v>
      </c>
    </row>
    <row r="127" spans="2:66" ht="15" hidden="1" thickBot="1" x14ac:dyDescent="0.4">
      <c r="B127" s="280" t="str">
        <v>Month57</v>
      </c>
      <c r="C127" s="286"/>
      <c r="D127" s="286"/>
      <c r="E127" s="277">
        <v>0</v>
      </c>
      <c r="F127" s="277">
        <v>0</v>
      </c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  <c r="BJ127" s="277"/>
      <c r="BK127" s="277">
        <f>$F$127*G70</f>
        <v>0</v>
      </c>
      <c r="BL127" s="277">
        <f>$F$127*H70</f>
        <v>0</v>
      </c>
      <c r="BM127" s="277">
        <f>$F$127*I70</f>
        <v>0</v>
      </c>
      <c r="BN127" s="277">
        <f>$F$127*J70</f>
        <v>0</v>
      </c>
    </row>
    <row r="128" spans="2:66" ht="15" hidden="1" thickBot="1" x14ac:dyDescent="0.4">
      <c r="B128" s="280" t="str">
        <v>Month58</v>
      </c>
      <c r="C128" s="286"/>
      <c r="D128" s="286"/>
      <c r="E128" s="277">
        <v>0</v>
      </c>
      <c r="F128" s="277">
        <v>0</v>
      </c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  <c r="V128" s="277"/>
      <c r="W128" s="277"/>
      <c r="X128" s="277"/>
      <c r="Y128" s="277"/>
      <c r="Z128" s="277"/>
      <c r="AA128" s="277"/>
      <c r="AB128" s="277"/>
      <c r="AC128" s="277"/>
      <c r="AD128" s="277"/>
      <c r="AE128" s="277"/>
      <c r="AF128" s="277"/>
      <c r="AG128" s="277"/>
      <c r="AH128" s="277"/>
      <c r="AI128" s="277"/>
      <c r="AJ128" s="277"/>
      <c r="AK128" s="277"/>
      <c r="AL128" s="277"/>
      <c r="AM128" s="277"/>
      <c r="AN128" s="277"/>
      <c r="AO128" s="277"/>
      <c r="AP128" s="277"/>
      <c r="AQ128" s="277"/>
      <c r="AR128" s="277"/>
      <c r="AS128" s="277"/>
      <c r="AT128" s="277"/>
      <c r="AU128" s="277"/>
      <c r="AV128" s="277"/>
      <c r="AW128" s="277"/>
      <c r="AX128" s="277"/>
      <c r="AY128" s="277"/>
      <c r="AZ128" s="277"/>
      <c r="BA128" s="277"/>
      <c r="BB128" s="277"/>
      <c r="BC128" s="277"/>
      <c r="BD128" s="277"/>
      <c r="BE128" s="277"/>
      <c r="BF128" s="277"/>
      <c r="BG128" s="277"/>
      <c r="BH128" s="277"/>
      <c r="BI128" s="277"/>
      <c r="BJ128" s="277"/>
      <c r="BK128" s="277"/>
      <c r="BL128" s="277">
        <f>$F$128*G70</f>
        <v>0</v>
      </c>
      <c r="BM128" s="277">
        <f>$F$128*H70</f>
        <v>0</v>
      </c>
      <c r="BN128" s="277">
        <f>$F$128*I70</f>
        <v>0</v>
      </c>
    </row>
    <row r="129" spans="1:66" ht="15" hidden="1" thickBot="1" x14ac:dyDescent="0.4">
      <c r="B129" s="280" t="str">
        <v>Month59</v>
      </c>
      <c r="C129" s="286"/>
      <c r="D129" s="286"/>
      <c r="E129" s="277">
        <v>0</v>
      </c>
      <c r="F129" s="277">
        <v>0</v>
      </c>
      <c r="G129" s="277"/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Z129" s="277"/>
      <c r="AA129" s="277"/>
      <c r="AB129" s="277"/>
      <c r="AC129" s="277"/>
      <c r="AD129" s="277"/>
      <c r="AE129" s="277"/>
      <c r="AF129" s="277"/>
      <c r="AG129" s="277"/>
      <c r="AH129" s="277"/>
      <c r="AI129" s="277"/>
      <c r="AJ129" s="277"/>
      <c r="AK129" s="277"/>
      <c r="AL129" s="277"/>
      <c r="AM129" s="277"/>
      <c r="AN129" s="277"/>
      <c r="AO129" s="277"/>
      <c r="AP129" s="277"/>
      <c r="AQ129" s="277"/>
      <c r="AR129" s="277"/>
      <c r="AS129" s="277"/>
      <c r="AT129" s="277"/>
      <c r="AU129" s="277"/>
      <c r="AV129" s="277"/>
      <c r="AW129" s="277"/>
      <c r="AX129" s="277"/>
      <c r="AY129" s="277"/>
      <c r="AZ129" s="277"/>
      <c r="BA129" s="277"/>
      <c r="BB129" s="277"/>
      <c r="BC129" s="277"/>
      <c r="BD129" s="277"/>
      <c r="BE129" s="277"/>
      <c r="BF129" s="277"/>
      <c r="BG129" s="277"/>
      <c r="BH129" s="277"/>
      <c r="BI129" s="277"/>
      <c r="BJ129" s="277"/>
      <c r="BK129" s="277"/>
      <c r="BL129" s="277"/>
      <c r="BM129" s="277">
        <f>$F$129*G70</f>
        <v>0</v>
      </c>
      <c r="BN129" s="277">
        <f>$F$129*H70</f>
        <v>0</v>
      </c>
    </row>
    <row r="130" spans="1:66" ht="15" hidden="1" thickBot="1" x14ac:dyDescent="0.4">
      <c r="B130" s="280" t="str">
        <v>Month60</v>
      </c>
      <c r="C130" s="286"/>
      <c r="D130" s="286"/>
      <c r="E130" s="277">
        <v>0</v>
      </c>
      <c r="F130" s="277">
        <v>0</v>
      </c>
      <c r="G130" s="277"/>
      <c r="H130" s="277"/>
      <c r="I130" s="277"/>
      <c r="J130" s="277"/>
      <c r="K130" s="277"/>
      <c r="L130" s="277"/>
      <c r="M130" s="277"/>
      <c r="N130" s="277"/>
      <c r="O130" s="277"/>
      <c r="P130" s="277"/>
      <c r="Q130" s="277"/>
      <c r="R130" s="277"/>
      <c r="S130" s="277"/>
      <c r="T130" s="277"/>
      <c r="U130" s="277"/>
      <c r="V130" s="277"/>
      <c r="W130" s="277"/>
      <c r="X130" s="277"/>
      <c r="Y130" s="277"/>
      <c r="Z130" s="277"/>
      <c r="AA130" s="277"/>
      <c r="AB130" s="277"/>
      <c r="AC130" s="277"/>
      <c r="AD130" s="277"/>
      <c r="AE130" s="277"/>
      <c r="AF130" s="277"/>
      <c r="AG130" s="277"/>
      <c r="AH130" s="277"/>
      <c r="AI130" s="277"/>
      <c r="AJ130" s="277"/>
      <c r="AK130" s="277"/>
      <c r="AL130" s="277"/>
      <c r="AM130" s="277"/>
      <c r="AN130" s="277"/>
      <c r="AO130" s="277"/>
      <c r="AP130" s="277"/>
      <c r="AQ130" s="277"/>
      <c r="AR130" s="277"/>
      <c r="AS130" s="277"/>
      <c r="AT130" s="277"/>
      <c r="AU130" s="277"/>
      <c r="AV130" s="277"/>
      <c r="AW130" s="277"/>
      <c r="AX130" s="277"/>
      <c r="AY130" s="277"/>
      <c r="AZ130" s="277"/>
      <c r="BA130" s="277"/>
      <c r="BB130" s="277"/>
      <c r="BC130" s="277"/>
      <c r="BD130" s="277"/>
      <c r="BE130" s="277"/>
      <c r="BF130" s="277"/>
      <c r="BG130" s="277"/>
      <c r="BH130" s="277"/>
      <c r="BI130" s="277"/>
      <c r="BJ130" s="277"/>
      <c r="BK130" s="277"/>
      <c r="BL130" s="277"/>
      <c r="BM130" s="277"/>
      <c r="BN130" s="277">
        <f>$F$130*G70</f>
        <v>0</v>
      </c>
    </row>
    <row r="131" spans="1:66" hidden="1" x14ac:dyDescent="0.3">
      <c r="C131" s="279"/>
      <c r="D131" s="279"/>
      <c r="E131" s="277"/>
      <c r="F131" s="277"/>
      <c r="G131" s="277">
        <f t="shared" ref="G131:AL131" si="116">SUM(G71:G130)</f>
        <v>0</v>
      </c>
      <c r="H131" s="277">
        <f t="shared" si="116"/>
        <v>0</v>
      </c>
      <c r="I131" s="277">
        <f t="shared" si="116"/>
        <v>0</v>
      </c>
      <c r="J131" s="277">
        <f t="shared" si="116"/>
        <v>0</v>
      </c>
      <c r="K131" s="277">
        <f t="shared" si="116"/>
        <v>0</v>
      </c>
      <c r="L131" s="277">
        <f t="shared" si="116"/>
        <v>0</v>
      </c>
      <c r="M131" s="277">
        <f t="shared" si="116"/>
        <v>0</v>
      </c>
      <c r="N131" s="277">
        <f t="shared" si="116"/>
        <v>0</v>
      </c>
      <c r="O131" s="277">
        <f t="shared" si="116"/>
        <v>0</v>
      </c>
      <c r="P131" s="277">
        <f t="shared" si="116"/>
        <v>0</v>
      </c>
      <c r="Q131" s="277">
        <f t="shared" si="116"/>
        <v>0</v>
      </c>
      <c r="R131" s="277">
        <f t="shared" si="116"/>
        <v>0</v>
      </c>
      <c r="S131" s="277">
        <f t="shared" si="116"/>
        <v>0</v>
      </c>
      <c r="T131" s="277">
        <f t="shared" si="116"/>
        <v>0</v>
      </c>
      <c r="U131" s="277">
        <f t="shared" si="116"/>
        <v>0</v>
      </c>
      <c r="V131" s="277">
        <f t="shared" si="116"/>
        <v>0</v>
      </c>
      <c r="W131" s="277">
        <f t="shared" si="116"/>
        <v>0</v>
      </c>
      <c r="X131" s="277">
        <f t="shared" si="116"/>
        <v>0</v>
      </c>
      <c r="Y131" s="277">
        <f t="shared" si="116"/>
        <v>0</v>
      </c>
      <c r="Z131" s="277">
        <f t="shared" si="116"/>
        <v>0</v>
      </c>
      <c r="AA131" s="277">
        <f t="shared" si="116"/>
        <v>0</v>
      </c>
      <c r="AB131" s="277">
        <f t="shared" si="116"/>
        <v>0</v>
      </c>
      <c r="AC131" s="277">
        <f t="shared" si="116"/>
        <v>0</v>
      </c>
      <c r="AD131" s="277">
        <f t="shared" si="116"/>
        <v>0</v>
      </c>
      <c r="AE131" s="277">
        <f t="shared" si="116"/>
        <v>0</v>
      </c>
      <c r="AF131" s="277">
        <f t="shared" si="116"/>
        <v>0</v>
      </c>
      <c r="AG131" s="277">
        <f t="shared" si="116"/>
        <v>0</v>
      </c>
      <c r="AH131" s="277">
        <f t="shared" si="116"/>
        <v>0</v>
      </c>
      <c r="AI131" s="277">
        <f t="shared" si="116"/>
        <v>0</v>
      </c>
      <c r="AJ131" s="277">
        <f t="shared" si="116"/>
        <v>0</v>
      </c>
      <c r="AK131" s="277">
        <f t="shared" si="116"/>
        <v>0</v>
      </c>
      <c r="AL131" s="277">
        <f t="shared" si="116"/>
        <v>0</v>
      </c>
      <c r="AM131" s="277">
        <f t="shared" ref="AM131:BN131" si="117">SUM(AM71:AM130)</f>
        <v>0</v>
      </c>
      <c r="AN131" s="277">
        <f t="shared" si="117"/>
        <v>0</v>
      </c>
      <c r="AO131" s="277">
        <f t="shared" si="117"/>
        <v>0</v>
      </c>
      <c r="AP131" s="277">
        <f t="shared" si="117"/>
        <v>0</v>
      </c>
      <c r="AQ131" s="277">
        <f t="shared" si="117"/>
        <v>0</v>
      </c>
      <c r="AR131" s="277">
        <f t="shared" si="117"/>
        <v>0</v>
      </c>
      <c r="AS131" s="277">
        <f t="shared" si="117"/>
        <v>0</v>
      </c>
      <c r="AT131" s="277">
        <f t="shared" si="117"/>
        <v>0</v>
      </c>
      <c r="AU131" s="277">
        <f t="shared" si="117"/>
        <v>0</v>
      </c>
      <c r="AV131" s="277">
        <f t="shared" si="117"/>
        <v>0</v>
      </c>
      <c r="AW131" s="277">
        <f t="shared" si="117"/>
        <v>0</v>
      </c>
      <c r="AX131" s="277">
        <f t="shared" si="117"/>
        <v>0</v>
      </c>
      <c r="AY131" s="277">
        <f t="shared" si="117"/>
        <v>0</v>
      </c>
      <c r="AZ131" s="277">
        <f t="shared" si="117"/>
        <v>0</v>
      </c>
      <c r="BA131" s="277">
        <f t="shared" si="117"/>
        <v>0</v>
      </c>
      <c r="BB131" s="277">
        <f t="shared" si="117"/>
        <v>0</v>
      </c>
      <c r="BC131" s="277">
        <f t="shared" si="117"/>
        <v>0</v>
      </c>
      <c r="BD131" s="277">
        <f t="shared" si="117"/>
        <v>0</v>
      </c>
      <c r="BE131" s="277">
        <f t="shared" si="117"/>
        <v>0</v>
      </c>
      <c r="BF131" s="277">
        <f t="shared" si="117"/>
        <v>0</v>
      </c>
      <c r="BG131" s="277">
        <f t="shared" si="117"/>
        <v>0</v>
      </c>
      <c r="BH131" s="277">
        <f t="shared" si="117"/>
        <v>0</v>
      </c>
      <c r="BI131" s="277">
        <f t="shared" si="117"/>
        <v>0</v>
      </c>
      <c r="BJ131" s="277">
        <f t="shared" si="117"/>
        <v>0</v>
      </c>
      <c r="BK131" s="277">
        <f t="shared" si="117"/>
        <v>0</v>
      </c>
      <c r="BL131" s="277">
        <f t="shared" si="117"/>
        <v>0</v>
      </c>
      <c r="BM131" s="277">
        <f t="shared" si="117"/>
        <v>0</v>
      </c>
      <c r="BN131" s="277">
        <f t="shared" si="117"/>
        <v>0</v>
      </c>
    </row>
    <row r="132" spans="1:66" hidden="1" x14ac:dyDescent="0.3"/>
    <row r="133" spans="1:66" hidden="1" x14ac:dyDescent="0.3"/>
    <row r="134" spans="1:66" s="281" customFormat="1" hidden="1" x14ac:dyDescent="0.3">
      <c r="A134" s="281" t="s">
        <v>234</v>
      </c>
      <c r="C134" s="282"/>
      <c r="D134" s="282"/>
      <c r="E134" s="283"/>
      <c r="F134" s="283" t="s">
        <v>233</v>
      </c>
      <c r="G134" s="283"/>
      <c r="H134" s="283"/>
      <c r="I134" s="283"/>
      <c r="J134" s="283"/>
      <c r="K134" s="283"/>
      <c r="L134" s="283"/>
      <c r="M134" s="283"/>
      <c r="N134" s="283"/>
      <c r="O134" s="283"/>
      <c r="P134" s="283"/>
      <c r="Q134" s="283"/>
      <c r="R134" s="283"/>
      <c r="S134" s="283"/>
      <c r="T134" s="283"/>
      <c r="U134" s="283"/>
      <c r="V134" s="283"/>
      <c r="W134" s="283"/>
      <c r="X134" s="283"/>
      <c r="Y134" s="283"/>
      <c r="Z134" s="283"/>
      <c r="AA134" s="283"/>
      <c r="AB134" s="283"/>
      <c r="AC134" s="283"/>
      <c r="AD134" s="283"/>
      <c r="AE134" s="283"/>
      <c r="AF134" s="283"/>
      <c r="AG134" s="283"/>
      <c r="AH134" s="283"/>
      <c r="AI134" s="283"/>
      <c r="AJ134" s="283"/>
      <c r="AK134" s="283"/>
      <c r="AL134" s="283"/>
      <c r="AM134" s="283"/>
      <c r="AN134" s="283"/>
      <c r="AO134" s="283"/>
      <c r="AP134" s="283"/>
      <c r="AQ134" s="283"/>
      <c r="AR134" s="283"/>
      <c r="AS134" s="283"/>
      <c r="AT134" s="283"/>
      <c r="AU134" s="283"/>
      <c r="AV134" s="283"/>
      <c r="AW134" s="283"/>
      <c r="AX134" s="283"/>
      <c r="AY134" s="283"/>
      <c r="AZ134" s="283"/>
      <c r="BA134" s="283"/>
      <c r="BB134" s="283"/>
      <c r="BC134" s="283"/>
      <c r="BD134" s="283"/>
      <c r="BE134" s="283"/>
      <c r="BF134" s="283"/>
      <c r="BG134" s="283"/>
      <c r="BH134" s="283"/>
      <c r="BI134" s="283"/>
      <c r="BJ134" s="283"/>
      <c r="BK134" s="283"/>
      <c r="BL134" s="283"/>
      <c r="BM134" s="283"/>
      <c r="BN134" s="283"/>
    </row>
    <row r="135" spans="1:66" ht="15" hidden="1" thickBot="1" x14ac:dyDescent="0.4">
      <c r="B135" s="280">
        <f t="array" ref="B135:B194">TRANSPOSE(G2:BN2)</f>
        <v>1</v>
      </c>
      <c r="C135" s="284"/>
      <c r="D135" s="279"/>
      <c r="E135" s="277">
        <f t="array" ref="E135:E194">TRANSPOSE(Assumptions!D147:BK147)</f>
        <v>0</v>
      </c>
      <c r="F135" s="277">
        <f t="array" ref="F135:F194">TRANSPOSE(Assumptions!D146:BK146)</f>
        <v>0</v>
      </c>
      <c r="G135" s="277">
        <f>$F$135*G134</f>
        <v>0</v>
      </c>
      <c r="H135" s="277">
        <f t="shared" ref="H135:BN135" si="118">$F$135*H134</f>
        <v>0</v>
      </c>
      <c r="I135" s="277">
        <f t="shared" si="118"/>
        <v>0</v>
      </c>
      <c r="J135" s="277">
        <f t="shared" si="118"/>
        <v>0</v>
      </c>
      <c r="K135" s="277">
        <f t="shared" si="118"/>
        <v>0</v>
      </c>
      <c r="L135" s="277">
        <f t="shared" si="118"/>
        <v>0</v>
      </c>
      <c r="M135" s="277">
        <f t="shared" si="118"/>
        <v>0</v>
      </c>
      <c r="N135" s="277">
        <f t="shared" si="118"/>
        <v>0</v>
      </c>
      <c r="O135" s="277">
        <f t="shared" si="118"/>
        <v>0</v>
      </c>
      <c r="P135" s="277">
        <f t="shared" si="118"/>
        <v>0</v>
      </c>
      <c r="Q135" s="277">
        <f t="shared" si="118"/>
        <v>0</v>
      </c>
      <c r="R135" s="277">
        <f t="shared" si="118"/>
        <v>0</v>
      </c>
      <c r="S135" s="277">
        <f t="shared" si="118"/>
        <v>0</v>
      </c>
      <c r="T135" s="277">
        <f t="shared" si="118"/>
        <v>0</v>
      </c>
      <c r="U135" s="277">
        <f t="shared" si="118"/>
        <v>0</v>
      </c>
      <c r="V135" s="277">
        <f t="shared" si="118"/>
        <v>0</v>
      </c>
      <c r="W135" s="277">
        <f t="shared" si="118"/>
        <v>0</v>
      </c>
      <c r="X135" s="277">
        <f t="shared" si="118"/>
        <v>0</v>
      </c>
      <c r="Y135" s="277">
        <f t="shared" si="118"/>
        <v>0</v>
      </c>
      <c r="Z135" s="277">
        <f t="shared" si="118"/>
        <v>0</v>
      </c>
      <c r="AA135" s="277">
        <f t="shared" si="118"/>
        <v>0</v>
      </c>
      <c r="AB135" s="277">
        <f t="shared" si="118"/>
        <v>0</v>
      </c>
      <c r="AC135" s="277">
        <f t="shared" si="118"/>
        <v>0</v>
      </c>
      <c r="AD135" s="277">
        <f t="shared" si="118"/>
        <v>0</v>
      </c>
      <c r="AE135" s="277">
        <f t="shared" si="118"/>
        <v>0</v>
      </c>
      <c r="AF135" s="277">
        <f t="shared" si="118"/>
        <v>0</v>
      </c>
      <c r="AG135" s="277">
        <f t="shared" si="118"/>
        <v>0</v>
      </c>
      <c r="AH135" s="277">
        <f t="shared" si="118"/>
        <v>0</v>
      </c>
      <c r="AI135" s="277">
        <f t="shared" si="118"/>
        <v>0</v>
      </c>
      <c r="AJ135" s="277">
        <f t="shared" si="118"/>
        <v>0</v>
      </c>
      <c r="AK135" s="277">
        <f t="shared" si="118"/>
        <v>0</v>
      </c>
      <c r="AL135" s="277">
        <f t="shared" si="118"/>
        <v>0</v>
      </c>
      <c r="AM135" s="277">
        <f t="shared" si="118"/>
        <v>0</v>
      </c>
      <c r="AN135" s="277">
        <f t="shared" si="118"/>
        <v>0</v>
      </c>
      <c r="AO135" s="277">
        <f t="shared" si="118"/>
        <v>0</v>
      </c>
      <c r="AP135" s="277">
        <f t="shared" si="118"/>
        <v>0</v>
      </c>
      <c r="AQ135" s="277">
        <f t="shared" si="118"/>
        <v>0</v>
      </c>
      <c r="AR135" s="277">
        <f t="shared" si="118"/>
        <v>0</v>
      </c>
      <c r="AS135" s="277">
        <f t="shared" si="118"/>
        <v>0</v>
      </c>
      <c r="AT135" s="277">
        <f t="shared" si="118"/>
        <v>0</v>
      </c>
      <c r="AU135" s="277">
        <f t="shared" si="118"/>
        <v>0</v>
      </c>
      <c r="AV135" s="277">
        <f t="shared" si="118"/>
        <v>0</v>
      </c>
      <c r="AW135" s="277">
        <f t="shared" si="118"/>
        <v>0</v>
      </c>
      <c r="AX135" s="277">
        <f t="shared" si="118"/>
        <v>0</v>
      </c>
      <c r="AY135" s="277">
        <f t="shared" si="118"/>
        <v>0</v>
      </c>
      <c r="AZ135" s="277">
        <f t="shared" si="118"/>
        <v>0</v>
      </c>
      <c r="BA135" s="277">
        <f t="shared" si="118"/>
        <v>0</v>
      </c>
      <c r="BB135" s="277">
        <f t="shared" si="118"/>
        <v>0</v>
      </c>
      <c r="BC135" s="277">
        <f t="shared" si="118"/>
        <v>0</v>
      </c>
      <c r="BD135" s="277">
        <f t="shared" si="118"/>
        <v>0</v>
      </c>
      <c r="BE135" s="277">
        <f t="shared" si="118"/>
        <v>0</v>
      </c>
      <c r="BF135" s="277">
        <f t="shared" si="118"/>
        <v>0</v>
      </c>
      <c r="BG135" s="277">
        <f t="shared" si="118"/>
        <v>0</v>
      </c>
      <c r="BH135" s="277">
        <f t="shared" si="118"/>
        <v>0</v>
      </c>
      <c r="BI135" s="277">
        <f t="shared" si="118"/>
        <v>0</v>
      </c>
      <c r="BJ135" s="277">
        <f t="shared" si="118"/>
        <v>0</v>
      </c>
      <c r="BK135" s="277">
        <f t="shared" si="118"/>
        <v>0</v>
      </c>
      <c r="BL135" s="277">
        <f t="shared" si="118"/>
        <v>0</v>
      </c>
      <c r="BM135" s="277">
        <f t="shared" si="118"/>
        <v>0</v>
      </c>
      <c r="BN135" s="277">
        <f t="shared" si="118"/>
        <v>0</v>
      </c>
    </row>
    <row r="136" spans="1:66" ht="15" hidden="1" thickBot="1" x14ac:dyDescent="0.4">
      <c r="B136" s="280">
        <v>2</v>
      </c>
      <c r="C136" s="284"/>
      <c r="E136" s="277">
        <v>0</v>
      </c>
      <c r="F136" s="277">
        <v>0</v>
      </c>
      <c r="H136" s="277">
        <f>$F$136*G134</f>
        <v>0</v>
      </c>
      <c r="I136" s="277">
        <f t="shared" ref="I136:BN136" si="119">$F$136*H134</f>
        <v>0</v>
      </c>
      <c r="J136" s="277">
        <f t="shared" si="119"/>
        <v>0</v>
      </c>
      <c r="K136" s="277">
        <f t="shared" si="119"/>
        <v>0</v>
      </c>
      <c r="L136" s="277">
        <f t="shared" si="119"/>
        <v>0</v>
      </c>
      <c r="M136" s="277">
        <f t="shared" si="119"/>
        <v>0</v>
      </c>
      <c r="N136" s="277">
        <f t="shared" si="119"/>
        <v>0</v>
      </c>
      <c r="O136" s="277">
        <f t="shared" si="119"/>
        <v>0</v>
      </c>
      <c r="P136" s="277">
        <f t="shared" si="119"/>
        <v>0</v>
      </c>
      <c r="Q136" s="277">
        <f t="shared" si="119"/>
        <v>0</v>
      </c>
      <c r="R136" s="277">
        <f t="shared" si="119"/>
        <v>0</v>
      </c>
      <c r="S136" s="277">
        <f t="shared" si="119"/>
        <v>0</v>
      </c>
      <c r="T136" s="277">
        <f t="shared" si="119"/>
        <v>0</v>
      </c>
      <c r="U136" s="277">
        <f t="shared" si="119"/>
        <v>0</v>
      </c>
      <c r="V136" s="277">
        <f t="shared" si="119"/>
        <v>0</v>
      </c>
      <c r="W136" s="277">
        <f t="shared" si="119"/>
        <v>0</v>
      </c>
      <c r="X136" s="277">
        <f t="shared" si="119"/>
        <v>0</v>
      </c>
      <c r="Y136" s="277">
        <f t="shared" si="119"/>
        <v>0</v>
      </c>
      <c r="Z136" s="277">
        <f t="shared" si="119"/>
        <v>0</v>
      </c>
      <c r="AA136" s="277">
        <f t="shared" si="119"/>
        <v>0</v>
      </c>
      <c r="AB136" s="277">
        <f t="shared" si="119"/>
        <v>0</v>
      </c>
      <c r="AC136" s="277">
        <f t="shared" si="119"/>
        <v>0</v>
      </c>
      <c r="AD136" s="277">
        <f t="shared" si="119"/>
        <v>0</v>
      </c>
      <c r="AE136" s="277">
        <f t="shared" si="119"/>
        <v>0</v>
      </c>
      <c r="AF136" s="277">
        <f t="shared" si="119"/>
        <v>0</v>
      </c>
      <c r="AG136" s="277">
        <f t="shared" si="119"/>
        <v>0</v>
      </c>
      <c r="AH136" s="277">
        <f t="shared" si="119"/>
        <v>0</v>
      </c>
      <c r="AI136" s="277">
        <f t="shared" si="119"/>
        <v>0</v>
      </c>
      <c r="AJ136" s="277">
        <f t="shared" si="119"/>
        <v>0</v>
      </c>
      <c r="AK136" s="277">
        <f t="shared" si="119"/>
        <v>0</v>
      </c>
      <c r="AL136" s="277">
        <f t="shared" si="119"/>
        <v>0</v>
      </c>
      <c r="AM136" s="277">
        <f t="shared" si="119"/>
        <v>0</v>
      </c>
      <c r="AN136" s="277">
        <f t="shared" si="119"/>
        <v>0</v>
      </c>
      <c r="AO136" s="277">
        <f t="shared" si="119"/>
        <v>0</v>
      </c>
      <c r="AP136" s="277">
        <f t="shared" si="119"/>
        <v>0</v>
      </c>
      <c r="AQ136" s="277">
        <f t="shared" si="119"/>
        <v>0</v>
      </c>
      <c r="AR136" s="277">
        <f t="shared" si="119"/>
        <v>0</v>
      </c>
      <c r="AS136" s="277">
        <f t="shared" si="119"/>
        <v>0</v>
      </c>
      <c r="AT136" s="277">
        <f t="shared" si="119"/>
        <v>0</v>
      </c>
      <c r="AU136" s="277">
        <f t="shared" si="119"/>
        <v>0</v>
      </c>
      <c r="AV136" s="277">
        <f t="shared" si="119"/>
        <v>0</v>
      </c>
      <c r="AW136" s="277">
        <f t="shared" si="119"/>
        <v>0</v>
      </c>
      <c r="AX136" s="277">
        <f t="shared" si="119"/>
        <v>0</v>
      </c>
      <c r="AY136" s="277">
        <f t="shared" si="119"/>
        <v>0</v>
      </c>
      <c r="AZ136" s="277">
        <f t="shared" si="119"/>
        <v>0</v>
      </c>
      <c r="BA136" s="277">
        <f t="shared" si="119"/>
        <v>0</v>
      </c>
      <c r="BB136" s="277">
        <f t="shared" si="119"/>
        <v>0</v>
      </c>
      <c r="BC136" s="277">
        <f t="shared" si="119"/>
        <v>0</v>
      </c>
      <c r="BD136" s="277">
        <f t="shared" si="119"/>
        <v>0</v>
      </c>
      <c r="BE136" s="277">
        <f t="shared" si="119"/>
        <v>0</v>
      </c>
      <c r="BF136" s="277">
        <f t="shared" si="119"/>
        <v>0</v>
      </c>
      <c r="BG136" s="277">
        <f t="shared" si="119"/>
        <v>0</v>
      </c>
      <c r="BH136" s="277">
        <f t="shared" si="119"/>
        <v>0</v>
      </c>
      <c r="BI136" s="277">
        <f t="shared" si="119"/>
        <v>0</v>
      </c>
      <c r="BJ136" s="277">
        <f t="shared" si="119"/>
        <v>0</v>
      </c>
      <c r="BK136" s="277">
        <f t="shared" si="119"/>
        <v>0</v>
      </c>
      <c r="BL136" s="277">
        <f t="shared" si="119"/>
        <v>0</v>
      </c>
      <c r="BM136" s="277">
        <f t="shared" si="119"/>
        <v>0</v>
      </c>
      <c r="BN136" s="277">
        <f t="shared" si="119"/>
        <v>0</v>
      </c>
    </row>
    <row r="137" spans="1:66" ht="15" hidden="1" thickBot="1" x14ac:dyDescent="0.4">
      <c r="B137" s="280">
        <v>3</v>
      </c>
      <c r="C137" s="284"/>
      <c r="E137" s="277">
        <v>0</v>
      </c>
      <c r="F137" s="277">
        <v>0</v>
      </c>
      <c r="H137" s="277"/>
      <c r="I137" s="277">
        <f>$F$137*G134</f>
        <v>0</v>
      </c>
      <c r="J137" s="277">
        <f t="shared" ref="J137:BN137" si="120">$F$137*H134</f>
        <v>0</v>
      </c>
      <c r="K137" s="277">
        <f t="shared" si="120"/>
        <v>0</v>
      </c>
      <c r="L137" s="277">
        <f t="shared" si="120"/>
        <v>0</v>
      </c>
      <c r="M137" s="277">
        <f t="shared" si="120"/>
        <v>0</v>
      </c>
      <c r="N137" s="277">
        <f t="shared" si="120"/>
        <v>0</v>
      </c>
      <c r="O137" s="277">
        <f t="shared" si="120"/>
        <v>0</v>
      </c>
      <c r="P137" s="277">
        <f t="shared" si="120"/>
        <v>0</v>
      </c>
      <c r="Q137" s="277">
        <f t="shared" si="120"/>
        <v>0</v>
      </c>
      <c r="R137" s="277">
        <f t="shared" si="120"/>
        <v>0</v>
      </c>
      <c r="S137" s="277">
        <f t="shared" si="120"/>
        <v>0</v>
      </c>
      <c r="T137" s="277">
        <f t="shared" si="120"/>
        <v>0</v>
      </c>
      <c r="U137" s="277">
        <f t="shared" si="120"/>
        <v>0</v>
      </c>
      <c r="V137" s="277">
        <f t="shared" si="120"/>
        <v>0</v>
      </c>
      <c r="W137" s="277">
        <f t="shared" si="120"/>
        <v>0</v>
      </c>
      <c r="X137" s="277">
        <f t="shared" si="120"/>
        <v>0</v>
      </c>
      <c r="Y137" s="277">
        <f t="shared" si="120"/>
        <v>0</v>
      </c>
      <c r="Z137" s="277">
        <f t="shared" si="120"/>
        <v>0</v>
      </c>
      <c r="AA137" s="277">
        <f t="shared" si="120"/>
        <v>0</v>
      </c>
      <c r="AB137" s="277">
        <f t="shared" si="120"/>
        <v>0</v>
      </c>
      <c r="AC137" s="277">
        <f t="shared" si="120"/>
        <v>0</v>
      </c>
      <c r="AD137" s="277">
        <f t="shared" si="120"/>
        <v>0</v>
      </c>
      <c r="AE137" s="277">
        <f t="shared" si="120"/>
        <v>0</v>
      </c>
      <c r="AF137" s="277">
        <f t="shared" si="120"/>
        <v>0</v>
      </c>
      <c r="AG137" s="277">
        <f t="shared" si="120"/>
        <v>0</v>
      </c>
      <c r="AH137" s="277">
        <f t="shared" si="120"/>
        <v>0</v>
      </c>
      <c r="AI137" s="277">
        <f t="shared" si="120"/>
        <v>0</v>
      </c>
      <c r="AJ137" s="277">
        <f t="shared" si="120"/>
        <v>0</v>
      </c>
      <c r="AK137" s="277">
        <f t="shared" si="120"/>
        <v>0</v>
      </c>
      <c r="AL137" s="277">
        <f t="shared" si="120"/>
        <v>0</v>
      </c>
      <c r="AM137" s="277">
        <f t="shared" si="120"/>
        <v>0</v>
      </c>
      <c r="AN137" s="277">
        <f t="shared" si="120"/>
        <v>0</v>
      </c>
      <c r="AO137" s="277">
        <f t="shared" si="120"/>
        <v>0</v>
      </c>
      <c r="AP137" s="277">
        <f t="shared" si="120"/>
        <v>0</v>
      </c>
      <c r="AQ137" s="277">
        <f t="shared" si="120"/>
        <v>0</v>
      </c>
      <c r="AR137" s="277">
        <f t="shared" si="120"/>
        <v>0</v>
      </c>
      <c r="AS137" s="277">
        <f t="shared" si="120"/>
        <v>0</v>
      </c>
      <c r="AT137" s="277">
        <f t="shared" si="120"/>
        <v>0</v>
      </c>
      <c r="AU137" s="277">
        <f t="shared" si="120"/>
        <v>0</v>
      </c>
      <c r="AV137" s="277">
        <f t="shared" si="120"/>
        <v>0</v>
      </c>
      <c r="AW137" s="277">
        <f t="shared" si="120"/>
        <v>0</v>
      </c>
      <c r="AX137" s="277">
        <f t="shared" si="120"/>
        <v>0</v>
      </c>
      <c r="AY137" s="277">
        <f t="shared" si="120"/>
        <v>0</v>
      </c>
      <c r="AZ137" s="277">
        <f t="shared" si="120"/>
        <v>0</v>
      </c>
      <c r="BA137" s="277">
        <f t="shared" si="120"/>
        <v>0</v>
      </c>
      <c r="BB137" s="277">
        <f t="shared" si="120"/>
        <v>0</v>
      </c>
      <c r="BC137" s="277">
        <f t="shared" si="120"/>
        <v>0</v>
      </c>
      <c r="BD137" s="277">
        <f t="shared" si="120"/>
        <v>0</v>
      </c>
      <c r="BE137" s="277">
        <f t="shared" si="120"/>
        <v>0</v>
      </c>
      <c r="BF137" s="277">
        <f t="shared" si="120"/>
        <v>0</v>
      </c>
      <c r="BG137" s="277">
        <f t="shared" si="120"/>
        <v>0</v>
      </c>
      <c r="BH137" s="277">
        <f t="shared" si="120"/>
        <v>0</v>
      </c>
      <c r="BI137" s="277">
        <f t="shared" si="120"/>
        <v>0</v>
      </c>
      <c r="BJ137" s="277">
        <f t="shared" si="120"/>
        <v>0</v>
      </c>
      <c r="BK137" s="277">
        <f t="shared" si="120"/>
        <v>0</v>
      </c>
      <c r="BL137" s="277">
        <f t="shared" si="120"/>
        <v>0</v>
      </c>
      <c r="BM137" s="277">
        <f t="shared" si="120"/>
        <v>0</v>
      </c>
      <c r="BN137" s="277">
        <f t="shared" si="120"/>
        <v>0</v>
      </c>
    </row>
    <row r="138" spans="1:66" ht="15" hidden="1" thickBot="1" x14ac:dyDescent="0.4">
      <c r="B138" s="280">
        <v>4</v>
      </c>
      <c r="C138" s="279"/>
      <c r="E138" s="277">
        <v>0</v>
      </c>
      <c r="F138" s="277">
        <v>0</v>
      </c>
      <c r="G138" s="277"/>
      <c r="H138" s="277"/>
      <c r="I138" s="277"/>
      <c r="J138" s="277">
        <f>$F$138*G134</f>
        <v>0</v>
      </c>
      <c r="K138" s="277">
        <f t="shared" ref="K138:BN138" si="121">$F$138*H134</f>
        <v>0</v>
      </c>
      <c r="L138" s="277">
        <f t="shared" si="121"/>
        <v>0</v>
      </c>
      <c r="M138" s="277">
        <f t="shared" si="121"/>
        <v>0</v>
      </c>
      <c r="N138" s="277">
        <f t="shared" si="121"/>
        <v>0</v>
      </c>
      <c r="O138" s="277">
        <f t="shared" si="121"/>
        <v>0</v>
      </c>
      <c r="P138" s="277">
        <f t="shared" si="121"/>
        <v>0</v>
      </c>
      <c r="Q138" s="277">
        <f t="shared" si="121"/>
        <v>0</v>
      </c>
      <c r="R138" s="277">
        <f t="shared" si="121"/>
        <v>0</v>
      </c>
      <c r="S138" s="277">
        <f t="shared" si="121"/>
        <v>0</v>
      </c>
      <c r="T138" s="277">
        <f t="shared" si="121"/>
        <v>0</v>
      </c>
      <c r="U138" s="277">
        <f t="shared" si="121"/>
        <v>0</v>
      </c>
      <c r="V138" s="277">
        <f t="shared" si="121"/>
        <v>0</v>
      </c>
      <c r="W138" s="277">
        <f t="shared" si="121"/>
        <v>0</v>
      </c>
      <c r="X138" s="277">
        <f t="shared" si="121"/>
        <v>0</v>
      </c>
      <c r="Y138" s="277">
        <f t="shared" si="121"/>
        <v>0</v>
      </c>
      <c r="Z138" s="277">
        <f t="shared" si="121"/>
        <v>0</v>
      </c>
      <c r="AA138" s="277">
        <f t="shared" si="121"/>
        <v>0</v>
      </c>
      <c r="AB138" s="277">
        <f t="shared" si="121"/>
        <v>0</v>
      </c>
      <c r="AC138" s="277">
        <f t="shared" si="121"/>
        <v>0</v>
      </c>
      <c r="AD138" s="277">
        <f t="shared" si="121"/>
        <v>0</v>
      </c>
      <c r="AE138" s="277">
        <f t="shared" si="121"/>
        <v>0</v>
      </c>
      <c r="AF138" s="277">
        <f t="shared" si="121"/>
        <v>0</v>
      </c>
      <c r="AG138" s="277">
        <f t="shared" si="121"/>
        <v>0</v>
      </c>
      <c r="AH138" s="277">
        <f t="shared" si="121"/>
        <v>0</v>
      </c>
      <c r="AI138" s="277">
        <f t="shared" si="121"/>
        <v>0</v>
      </c>
      <c r="AJ138" s="277">
        <f t="shared" si="121"/>
        <v>0</v>
      </c>
      <c r="AK138" s="277">
        <f t="shared" si="121"/>
        <v>0</v>
      </c>
      <c r="AL138" s="277">
        <f t="shared" si="121"/>
        <v>0</v>
      </c>
      <c r="AM138" s="277">
        <f t="shared" si="121"/>
        <v>0</v>
      </c>
      <c r="AN138" s="277">
        <f t="shared" si="121"/>
        <v>0</v>
      </c>
      <c r="AO138" s="277">
        <f t="shared" si="121"/>
        <v>0</v>
      </c>
      <c r="AP138" s="277">
        <f t="shared" si="121"/>
        <v>0</v>
      </c>
      <c r="AQ138" s="277">
        <f t="shared" si="121"/>
        <v>0</v>
      </c>
      <c r="AR138" s="277">
        <f t="shared" si="121"/>
        <v>0</v>
      </c>
      <c r="AS138" s="277">
        <f t="shared" si="121"/>
        <v>0</v>
      </c>
      <c r="AT138" s="277">
        <f t="shared" si="121"/>
        <v>0</v>
      </c>
      <c r="AU138" s="277">
        <f t="shared" si="121"/>
        <v>0</v>
      </c>
      <c r="AV138" s="277">
        <f t="shared" si="121"/>
        <v>0</v>
      </c>
      <c r="AW138" s="277">
        <f t="shared" si="121"/>
        <v>0</v>
      </c>
      <c r="AX138" s="277">
        <f t="shared" si="121"/>
        <v>0</v>
      </c>
      <c r="AY138" s="277">
        <f t="shared" si="121"/>
        <v>0</v>
      </c>
      <c r="AZ138" s="277">
        <f t="shared" si="121"/>
        <v>0</v>
      </c>
      <c r="BA138" s="277">
        <f t="shared" si="121"/>
        <v>0</v>
      </c>
      <c r="BB138" s="277">
        <f t="shared" si="121"/>
        <v>0</v>
      </c>
      <c r="BC138" s="277">
        <f t="shared" si="121"/>
        <v>0</v>
      </c>
      <c r="BD138" s="277">
        <f t="shared" si="121"/>
        <v>0</v>
      </c>
      <c r="BE138" s="277">
        <f t="shared" si="121"/>
        <v>0</v>
      </c>
      <c r="BF138" s="277">
        <f t="shared" si="121"/>
        <v>0</v>
      </c>
      <c r="BG138" s="277">
        <f t="shared" si="121"/>
        <v>0</v>
      </c>
      <c r="BH138" s="277">
        <f t="shared" si="121"/>
        <v>0</v>
      </c>
      <c r="BI138" s="277">
        <f t="shared" si="121"/>
        <v>0</v>
      </c>
      <c r="BJ138" s="277">
        <f t="shared" si="121"/>
        <v>0</v>
      </c>
      <c r="BK138" s="277">
        <f t="shared" si="121"/>
        <v>0</v>
      </c>
      <c r="BL138" s="277">
        <f t="shared" si="121"/>
        <v>0</v>
      </c>
      <c r="BM138" s="277">
        <f t="shared" si="121"/>
        <v>0</v>
      </c>
      <c r="BN138" s="277">
        <f t="shared" si="121"/>
        <v>0</v>
      </c>
    </row>
    <row r="139" spans="1:66" ht="15" hidden="1" thickBot="1" x14ac:dyDescent="0.4">
      <c r="B139" s="280">
        <v>5</v>
      </c>
      <c r="C139" s="279"/>
      <c r="D139" s="279"/>
      <c r="E139" s="277">
        <v>0</v>
      </c>
      <c r="F139" s="277">
        <v>0</v>
      </c>
      <c r="G139" s="277"/>
      <c r="H139" s="277"/>
      <c r="I139" s="277"/>
      <c r="J139" s="277"/>
      <c r="K139" s="277">
        <f>$F$139*G134</f>
        <v>0</v>
      </c>
      <c r="L139" s="277">
        <f t="shared" ref="L139:BN139" si="122">$F$139*H134</f>
        <v>0</v>
      </c>
      <c r="M139" s="277">
        <f t="shared" si="122"/>
        <v>0</v>
      </c>
      <c r="N139" s="277">
        <f t="shared" si="122"/>
        <v>0</v>
      </c>
      <c r="O139" s="277">
        <f t="shared" si="122"/>
        <v>0</v>
      </c>
      <c r="P139" s="277">
        <f t="shared" si="122"/>
        <v>0</v>
      </c>
      <c r="Q139" s="277">
        <f t="shared" si="122"/>
        <v>0</v>
      </c>
      <c r="R139" s="277">
        <f t="shared" si="122"/>
        <v>0</v>
      </c>
      <c r="S139" s="277">
        <f t="shared" si="122"/>
        <v>0</v>
      </c>
      <c r="T139" s="277">
        <f t="shared" si="122"/>
        <v>0</v>
      </c>
      <c r="U139" s="277">
        <f t="shared" si="122"/>
        <v>0</v>
      </c>
      <c r="V139" s="277">
        <f t="shared" si="122"/>
        <v>0</v>
      </c>
      <c r="W139" s="277">
        <f t="shared" si="122"/>
        <v>0</v>
      </c>
      <c r="X139" s="277">
        <f t="shared" si="122"/>
        <v>0</v>
      </c>
      <c r="Y139" s="277">
        <f t="shared" si="122"/>
        <v>0</v>
      </c>
      <c r="Z139" s="277">
        <f t="shared" si="122"/>
        <v>0</v>
      </c>
      <c r="AA139" s="277">
        <f t="shared" si="122"/>
        <v>0</v>
      </c>
      <c r="AB139" s="277">
        <f t="shared" si="122"/>
        <v>0</v>
      </c>
      <c r="AC139" s="277">
        <f t="shared" si="122"/>
        <v>0</v>
      </c>
      <c r="AD139" s="277">
        <f t="shared" si="122"/>
        <v>0</v>
      </c>
      <c r="AE139" s="277">
        <f t="shared" si="122"/>
        <v>0</v>
      </c>
      <c r="AF139" s="277">
        <f t="shared" si="122"/>
        <v>0</v>
      </c>
      <c r="AG139" s="277">
        <f t="shared" si="122"/>
        <v>0</v>
      </c>
      <c r="AH139" s="277">
        <f t="shared" si="122"/>
        <v>0</v>
      </c>
      <c r="AI139" s="277">
        <f t="shared" si="122"/>
        <v>0</v>
      </c>
      <c r="AJ139" s="277">
        <f t="shared" si="122"/>
        <v>0</v>
      </c>
      <c r="AK139" s="277">
        <f t="shared" si="122"/>
        <v>0</v>
      </c>
      <c r="AL139" s="277">
        <f t="shared" si="122"/>
        <v>0</v>
      </c>
      <c r="AM139" s="277">
        <f t="shared" si="122"/>
        <v>0</v>
      </c>
      <c r="AN139" s="277">
        <f t="shared" si="122"/>
        <v>0</v>
      </c>
      <c r="AO139" s="277">
        <f t="shared" si="122"/>
        <v>0</v>
      </c>
      <c r="AP139" s="277">
        <f t="shared" si="122"/>
        <v>0</v>
      </c>
      <c r="AQ139" s="277">
        <f t="shared" si="122"/>
        <v>0</v>
      </c>
      <c r="AR139" s="277">
        <f t="shared" si="122"/>
        <v>0</v>
      </c>
      <c r="AS139" s="277">
        <f t="shared" si="122"/>
        <v>0</v>
      </c>
      <c r="AT139" s="277">
        <f t="shared" si="122"/>
        <v>0</v>
      </c>
      <c r="AU139" s="277">
        <f t="shared" si="122"/>
        <v>0</v>
      </c>
      <c r="AV139" s="277">
        <f t="shared" si="122"/>
        <v>0</v>
      </c>
      <c r="AW139" s="277">
        <f t="shared" si="122"/>
        <v>0</v>
      </c>
      <c r="AX139" s="277">
        <f t="shared" si="122"/>
        <v>0</v>
      </c>
      <c r="AY139" s="277">
        <f t="shared" si="122"/>
        <v>0</v>
      </c>
      <c r="AZ139" s="277">
        <f t="shared" si="122"/>
        <v>0</v>
      </c>
      <c r="BA139" s="277">
        <f t="shared" si="122"/>
        <v>0</v>
      </c>
      <c r="BB139" s="277">
        <f t="shared" si="122"/>
        <v>0</v>
      </c>
      <c r="BC139" s="277">
        <f t="shared" si="122"/>
        <v>0</v>
      </c>
      <c r="BD139" s="277">
        <f t="shared" si="122"/>
        <v>0</v>
      </c>
      <c r="BE139" s="277">
        <f t="shared" si="122"/>
        <v>0</v>
      </c>
      <c r="BF139" s="277">
        <f t="shared" si="122"/>
        <v>0</v>
      </c>
      <c r="BG139" s="277">
        <f t="shared" si="122"/>
        <v>0</v>
      </c>
      <c r="BH139" s="277">
        <f t="shared" si="122"/>
        <v>0</v>
      </c>
      <c r="BI139" s="277">
        <f t="shared" si="122"/>
        <v>0</v>
      </c>
      <c r="BJ139" s="277">
        <f t="shared" si="122"/>
        <v>0</v>
      </c>
      <c r="BK139" s="277">
        <f t="shared" si="122"/>
        <v>0</v>
      </c>
      <c r="BL139" s="277">
        <f t="shared" si="122"/>
        <v>0</v>
      </c>
      <c r="BM139" s="277">
        <f t="shared" si="122"/>
        <v>0</v>
      </c>
      <c r="BN139" s="277">
        <f t="shared" si="122"/>
        <v>0</v>
      </c>
    </row>
    <row r="140" spans="1:66" ht="15" hidden="1" thickBot="1" x14ac:dyDescent="0.4">
      <c r="B140" s="280">
        <v>6</v>
      </c>
      <c r="C140" s="286"/>
      <c r="D140" s="286"/>
      <c r="E140" s="277">
        <v>0</v>
      </c>
      <c r="F140" s="277">
        <v>0</v>
      </c>
      <c r="G140" s="277"/>
      <c r="H140" s="277"/>
      <c r="I140" s="277"/>
      <c r="J140" s="277"/>
      <c r="K140" s="277"/>
      <c r="L140" s="277">
        <f>$F$140*G134</f>
        <v>0</v>
      </c>
      <c r="M140" s="277">
        <f t="shared" ref="M140:BN140" si="123">$F$140*H134</f>
        <v>0</v>
      </c>
      <c r="N140" s="277">
        <f t="shared" si="123"/>
        <v>0</v>
      </c>
      <c r="O140" s="277">
        <f t="shared" si="123"/>
        <v>0</v>
      </c>
      <c r="P140" s="277">
        <f t="shared" si="123"/>
        <v>0</v>
      </c>
      <c r="Q140" s="277">
        <f t="shared" si="123"/>
        <v>0</v>
      </c>
      <c r="R140" s="277">
        <f t="shared" si="123"/>
        <v>0</v>
      </c>
      <c r="S140" s="277">
        <f t="shared" si="123"/>
        <v>0</v>
      </c>
      <c r="T140" s="277">
        <f t="shared" si="123"/>
        <v>0</v>
      </c>
      <c r="U140" s="277">
        <f t="shared" si="123"/>
        <v>0</v>
      </c>
      <c r="V140" s="277">
        <f t="shared" si="123"/>
        <v>0</v>
      </c>
      <c r="W140" s="277">
        <f t="shared" si="123"/>
        <v>0</v>
      </c>
      <c r="X140" s="277">
        <f t="shared" si="123"/>
        <v>0</v>
      </c>
      <c r="Y140" s="277">
        <f t="shared" si="123"/>
        <v>0</v>
      </c>
      <c r="Z140" s="277">
        <f t="shared" si="123"/>
        <v>0</v>
      </c>
      <c r="AA140" s="277">
        <f t="shared" si="123"/>
        <v>0</v>
      </c>
      <c r="AB140" s="277">
        <f t="shared" si="123"/>
        <v>0</v>
      </c>
      <c r="AC140" s="277">
        <f t="shared" si="123"/>
        <v>0</v>
      </c>
      <c r="AD140" s="277">
        <f t="shared" si="123"/>
        <v>0</v>
      </c>
      <c r="AE140" s="277">
        <f t="shared" si="123"/>
        <v>0</v>
      </c>
      <c r="AF140" s="277">
        <f t="shared" si="123"/>
        <v>0</v>
      </c>
      <c r="AG140" s="277">
        <f t="shared" si="123"/>
        <v>0</v>
      </c>
      <c r="AH140" s="277">
        <f t="shared" si="123"/>
        <v>0</v>
      </c>
      <c r="AI140" s="277">
        <f t="shared" si="123"/>
        <v>0</v>
      </c>
      <c r="AJ140" s="277">
        <f t="shared" si="123"/>
        <v>0</v>
      </c>
      <c r="AK140" s="277">
        <f t="shared" si="123"/>
        <v>0</v>
      </c>
      <c r="AL140" s="277">
        <f t="shared" si="123"/>
        <v>0</v>
      </c>
      <c r="AM140" s="277">
        <f t="shared" si="123"/>
        <v>0</v>
      </c>
      <c r="AN140" s="277">
        <f t="shared" si="123"/>
        <v>0</v>
      </c>
      <c r="AO140" s="277">
        <f t="shared" si="123"/>
        <v>0</v>
      </c>
      <c r="AP140" s="277">
        <f t="shared" si="123"/>
        <v>0</v>
      </c>
      <c r="AQ140" s="277">
        <f t="shared" si="123"/>
        <v>0</v>
      </c>
      <c r="AR140" s="277">
        <f t="shared" si="123"/>
        <v>0</v>
      </c>
      <c r="AS140" s="277">
        <f t="shared" si="123"/>
        <v>0</v>
      </c>
      <c r="AT140" s="277">
        <f t="shared" si="123"/>
        <v>0</v>
      </c>
      <c r="AU140" s="277">
        <f t="shared" si="123"/>
        <v>0</v>
      </c>
      <c r="AV140" s="277">
        <f t="shared" si="123"/>
        <v>0</v>
      </c>
      <c r="AW140" s="277">
        <f t="shared" si="123"/>
        <v>0</v>
      </c>
      <c r="AX140" s="277">
        <f t="shared" si="123"/>
        <v>0</v>
      </c>
      <c r="AY140" s="277">
        <f t="shared" si="123"/>
        <v>0</v>
      </c>
      <c r="AZ140" s="277">
        <f t="shared" si="123"/>
        <v>0</v>
      </c>
      <c r="BA140" s="277">
        <f t="shared" si="123"/>
        <v>0</v>
      </c>
      <c r="BB140" s="277">
        <f t="shared" si="123"/>
        <v>0</v>
      </c>
      <c r="BC140" s="277">
        <f t="shared" si="123"/>
        <v>0</v>
      </c>
      <c r="BD140" s="277">
        <f t="shared" si="123"/>
        <v>0</v>
      </c>
      <c r="BE140" s="277">
        <f t="shared" si="123"/>
        <v>0</v>
      </c>
      <c r="BF140" s="277">
        <f t="shared" si="123"/>
        <v>0</v>
      </c>
      <c r="BG140" s="277">
        <f t="shared" si="123"/>
        <v>0</v>
      </c>
      <c r="BH140" s="277">
        <f t="shared" si="123"/>
        <v>0</v>
      </c>
      <c r="BI140" s="277">
        <f t="shared" si="123"/>
        <v>0</v>
      </c>
      <c r="BJ140" s="277">
        <f t="shared" si="123"/>
        <v>0</v>
      </c>
      <c r="BK140" s="277">
        <f t="shared" si="123"/>
        <v>0</v>
      </c>
      <c r="BL140" s="277">
        <f t="shared" si="123"/>
        <v>0</v>
      </c>
      <c r="BM140" s="277">
        <f t="shared" si="123"/>
        <v>0</v>
      </c>
      <c r="BN140" s="277">
        <f t="shared" si="123"/>
        <v>0</v>
      </c>
    </row>
    <row r="141" spans="1:66" ht="15" hidden="1" thickBot="1" x14ac:dyDescent="0.4">
      <c r="B141" s="280">
        <v>7</v>
      </c>
      <c r="C141" s="286"/>
      <c r="D141" s="286"/>
      <c r="E141" s="277">
        <v>0</v>
      </c>
      <c r="F141" s="277">
        <v>0</v>
      </c>
      <c r="G141" s="277"/>
      <c r="H141" s="277"/>
      <c r="I141" s="277"/>
      <c r="J141" s="277"/>
      <c r="K141" s="277"/>
      <c r="L141" s="277"/>
      <c r="M141" s="277">
        <f>$F$141*G134</f>
        <v>0</v>
      </c>
      <c r="N141" s="277">
        <f t="shared" ref="N141:BN141" si="124">$F$141*H134</f>
        <v>0</v>
      </c>
      <c r="O141" s="277">
        <f t="shared" si="124"/>
        <v>0</v>
      </c>
      <c r="P141" s="277">
        <f t="shared" si="124"/>
        <v>0</v>
      </c>
      <c r="Q141" s="277">
        <f t="shared" si="124"/>
        <v>0</v>
      </c>
      <c r="R141" s="277">
        <f t="shared" si="124"/>
        <v>0</v>
      </c>
      <c r="S141" s="277">
        <f t="shared" si="124"/>
        <v>0</v>
      </c>
      <c r="T141" s="277">
        <f t="shared" si="124"/>
        <v>0</v>
      </c>
      <c r="U141" s="277">
        <f t="shared" si="124"/>
        <v>0</v>
      </c>
      <c r="V141" s="277">
        <f t="shared" si="124"/>
        <v>0</v>
      </c>
      <c r="W141" s="277">
        <f t="shared" si="124"/>
        <v>0</v>
      </c>
      <c r="X141" s="277">
        <f t="shared" si="124"/>
        <v>0</v>
      </c>
      <c r="Y141" s="277">
        <f t="shared" si="124"/>
        <v>0</v>
      </c>
      <c r="Z141" s="277">
        <f t="shared" si="124"/>
        <v>0</v>
      </c>
      <c r="AA141" s="277">
        <f t="shared" si="124"/>
        <v>0</v>
      </c>
      <c r="AB141" s="277">
        <f t="shared" si="124"/>
        <v>0</v>
      </c>
      <c r="AC141" s="277">
        <f t="shared" si="124"/>
        <v>0</v>
      </c>
      <c r="AD141" s="277">
        <f t="shared" si="124"/>
        <v>0</v>
      </c>
      <c r="AE141" s="277">
        <f t="shared" si="124"/>
        <v>0</v>
      </c>
      <c r="AF141" s="277">
        <f t="shared" si="124"/>
        <v>0</v>
      </c>
      <c r="AG141" s="277">
        <f t="shared" si="124"/>
        <v>0</v>
      </c>
      <c r="AH141" s="277">
        <f t="shared" si="124"/>
        <v>0</v>
      </c>
      <c r="AI141" s="277">
        <f t="shared" si="124"/>
        <v>0</v>
      </c>
      <c r="AJ141" s="277">
        <f t="shared" si="124"/>
        <v>0</v>
      </c>
      <c r="AK141" s="277">
        <f t="shared" si="124"/>
        <v>0</v>
      </c>
      <c r="AL141" s="277">
        <f t="shared" si="124"/>
        <v>0</v>
      </c>
      <c r="AM141" s="277">
        <f t="shared" si="124"/>
        <v>0</v>
      </c>
      <c r="AN141" s="277">
        <f t="shared" si="124"/>
        <v>0</v>
      </c>
      <c r="AO141" s="277">
        <f t="shared" si="124"/>
        <v>0</v>
      </c>
      <c r="AP141" s="277">
        <f t="shared" si="124"/>
        <v>0</v>
      </c>
      <c r="AQ141" s="277">
        <f t="shared" si="124"/>
        <v>0</v>
      </c>
      <c r="AR141" s="277">
        <f t="shared" si="124"/>
        <v>0</v>
      </c>
      <c r="AS141" s="277">
        <f t="shared" si="124"/>
        <v>0</v>
      </c>
      <c r="AT141" s="277">
        <f t="shared" si="124"/>
        <v>0</v>
      </c>
      <c r="AU141" s="277">
        <f t="shared" si="124"/>
        <v>0</v>
      </c>
      <c r="AV141" s="277">
        <f t="shared" si="124"/>
        <v>0</v>
      </c>
      <c r="AW141" s="277">
        <f t="shared" si="124"/>
        <v>0</v>
      </c>
      <c r="AX141" s="277">
        <f t="shared" si="124"/>
        <v>0</v>
      </c>
      <c r="AY141" s="277">
        <f t="shared" si="124"/>
        <v>0</v>
      </c>
      <c r="AZ141" s="277">
        <f t="shared" si="124"/>
        <v>0</v>
      </c>
      <c r="BA141" s="277">
        <f t="shared" si="124"/>
        <v>0</v>
      </c>
      <c r="BB141" s="277">
        <f t="shared" si="124"/>
        <v>0</v>
      </c>
      <c r="BC141" s="277">
        <f t="shared" si="124"/>
        <v>0</v>
      </c>
      <c r="BD141" s="277">
        <f t="shared" si="124"/>
        <v>0</v>
      </c>
      <c r="BE141" s="277">
        <f t="shared" si="124"/>
        <v>0</v>
      </c>
      <c r="BF141" s="277">
        <f t="shared" si="124"/>
        <v>0</v>
      </c>
      <c r="BG141" s="277">
        <f t="shared" si="124"/>
        <v>0</v>
      </c>
      <c r="BH141" s="277">
        <f t="shared" si="124"/>
        <v>0</v>
      </c>
      <c r="BI141" s="277">
        <f t="shared" si="124"/>
        <v>0</v>
      </c>
      <c r="BJ141" s="277">
        <f t="shared" si="124"/>
        <v>0</v>
      </c>
      <c r="BK141" s="277">
        <f t="shared" si="124"/>
        <v>0</v>
      </c>
      <c r="BL141" s="277">
        <f t="shared" si="124"/>
        <v>0</v>
      </c>
      <c r="BM141" s="277">
        <f t="shared" si="124"/>
        <v>0</v>
      </c>
      <c r="BN141" s="277">
        <f t="shared" si="124"/>
        <v>0</v>
      </c>
    </row>
    <row r="142" spans="1:66" ht="15" hidden="1" thickBot="1" x14ac:dyDescent="0.4">
      <c r="B142" s="280">
        <v>8</v>
      </c>
      <c r="C142" s="286"/>
      <c r="D142" s="286"/>
      <c r="E142" s="277">
        <v>0</v>
      </c>
      <c r="F142" s="277">
        <v>0</v>
      </c>
      <c r="G142" s="277"/>
      <c r="H142" s="277"/>
      <c r="I142" s="277"/>
      <c r="J142" s="277"/>
      <c r="K142" s="277"/>
      <c r="L142" s="277"/>
      <c r="M142" s="277"/>
      <c r="N142" s="277">
        <f>$F$142*G134</f>
        <v>0</v>
      </c>
      <c r="O142" s="277">
        <f t="shared" ref="O142:BN142" si="125">$F$142*H134</f>
        <v>0</v>
      </c>
      <c r="P142" s="277">
        <f t="shared" si="125"/>
        <v>0</v>
      </c>
      <c r="Q142" s="277">
        <f t="shared" si="125"/>
        <v>0</v>
      </c>
      <c r="R142" s="277">
        <f t="shared" si="125"/>
        <v>0</v>
      </c>
      <c r="S142" s="277">
        <f t="shared" si="125"/>
        <v>0</v>
      </c>
      <c r="T142" s="277">
        <f t="shared" si="125"/>
        <v>0</v>
      </c>
      <c r="U142" s="277">
        <f t="shared" si="125"/>
        <v>0</v>
      </c>
      <c r="V142" s="277">
        <f t="shared" si="125"/>
        <v>0</v>
      </c>
      <c r="W142" s="277">
        <f t="shared" si="125"/>
        <v>0</v>
      </c>
      <c r="X142" s="277">
        <f t="shared" si="125"/>
        <v>0</v>
      </c>
      <c r="Y142" s="277">
        <f t="shared" si="125"/>
        <v>0</v>
      </c>
      <c r="Z142" s="277">
        <f t="shared" si="125"/>
        <v>0</v>
      </c>
      <c r="AA142" s="277">
        <f t="shared" si="125"/>
        <v>0</v>
      </c>
      <c r="AB142" s="277">
        <f t="shared" si="125"/>
        <v>0</v>
      </c>
      <c r="AC142" s="277">
        <f t="shared" si="125"/>
        <v>0</v>
      </c>
      <c r="AD142" s="277">
        <f t="shared" si="125"/>
        <v>0</v>
      </c>
      <c r="AE142" s="277">
        <f t="shared" si="125"/>
        <v>0</v>
      </c>
      <c r="AF142" s="277">
        <f t="shared" si="125"/>
        <v>0</v>
      </c>
      <c r="AG142" s="277">
        <f t="shared" si="125"/>
        <v>0</v>
      </c>
      <c r="AH142" s="277">
        <f t="shared" si="125"/>
        <v>0</v>
      </c>
      <c r="AI142" s="277">
        <f t="shared" si="125"/>
        <v>0</v>
      </c>
      <c r="AJ142" s="277">
        <f t="shared" si="125"/>
        <v>0</v>
      </c>
      <c r="AK142" s="277">
        <f t="shared" si="125"/>
        <v>0</v>
      </c>
      <c r="AL142" s="277">
        <f t="shared" si="125"/>
        <v>0</v>
      </c>
      <c r="AM142" s="277">
        <f t="shared" si="125"/>
        <v>0</v>
      </c>
      <c r="AN142" s="277">
        <f t="shared" si="125"/>
        <v>0</v>
      </c>
      <c r="AO142" s="277">
        <f t="shared" si="125"/>
        <v>0</v>
      </c>
      <c r="AP142" s="277">
        <f t="shared" si="125"/>
        <v>0</v>
      </c>
      <c r="AQ142" s="277">
        <f t="shared" si="125"/>
        <v>0</v>
      </c>
      <c r="AR142" s="277">
        <f t="shared" si="125"/>
        <v>0</v>
      </c>
      <c r="AS142" s="277">
        <f t="shared" si="125"/>
        <v>0</v>
      </c>
      <c r="AT142" s="277">
        <f t="shared" si="125"/>
        <v>0</v>
      </c>
      <c r="AU142" s="277">
        <f t="shared" si="125"/>
        <v>0</v>
      </c>
      <c r="AV142" s="277">
        <f t="shared" si="125"/>
        <v>0</v>
      </c>
      <c r="AW142" s="277">
        <f t="shared" si="125"/>
        <v>0</v>
      </c>
      <c r="AX142" s="277">
        <f t="shared" si="125"/>
        <v>0</v>
      </c>
      <c r="AY142" s="277">
        <f t="shared" si="125"/>
        <v>0</v>
      </c>
      <c r="AZ142" s="277">
        <f t="shared" si="125"/>
        <v>0</v>
      </c>
      <c r="BA142" s="277">
        <f t="shared" si="125"/>
        <v>0</v>
      </c>
      <c r="BB142" s="277">
        <f t="shared" si="125"/>
        <v>0</v>
      </c>
      <c r="BC142" s="277">
        <f t="shared" si="125"/>
        <v>0</v>
      </c>
      <c r="BD142" s="277">
        <f t="shared" si="125"/>
        <v>0</v>
      </c>
      <c r="BE142" s="277">
        <f t="shared" si="125"/>
        <v>0</v>
      </c>
      <c r="BF142" s="277">
        <f t="shared" si="125"/>
        <v>0</v>
      </c>
      <c r="BG142" s="277">
        <f t="shared" si="125"/>
        <v>0</v>
      </c>
      <c r="BH142" s="277">
        <f t="shared" si="125"/>
        <v>0</v>
      </c>
      <c r="BI142" s="277">
        <f t="shared" si="125"/>
        <v>0</v>
      </c>
      <c r="BJ142" s="277">
        <f t="shared" si="125"/>
        <v>0</v>
      </c>
      <c r="BK142" s="277">
        <f t="shared" si="125"/>
        <v>0</v>
      </c>
      <c r="BL142" s="277">
        <f t="shared" si="125"/>
        <v>0</v>
      </c>
      <c r="BM142" s="277">
        <f t="shared" si="125"/>
        <v>0</v>
      </c>
      <c r="BN142" s="277">
        <f t="shared" si="125"/>
        <v>0</v>
      </c>
    </row>
    <row r="143" spans="1:66" ht="15" hidden="1" thickBot="1" x14ac:dyDescent="0.4">
      <c r="B143" s="280">
        <v>9</v>
      </c>
      <c r="C143" s="286"/>
      <c r="D143" s="286"/>
      <c r="E143" s="285">
        <v>0</v>
      </c>
      <c r="F143" s="285">
        <v>0</v>
      </c>
      <c r="G143" s="277"/>
      <c r="H143" s="277"/>
      <c r="I143" s="277"/>
      <c r="J143" s="277"/>
      <c r="K143" s="277"/>
      <c r="L143" s="277"/>
      <c r="M143" s="277"/>
      <c r="N143" s="277"/>
      <c r="O143" s="277">
        <f>$F$143*G134</f>
        <v>0</v>
      </c>
      <c r="P143" s="277">
        <f t="shared" ref="P143:BN143" si="126">$F$143*H134</f>
        <v>0</v>
      </c>
      <c r="Q143" s="277">
        <f t="shared" si="126"/>
        <v>0</v>
      </c>
      <c r="R143" s="277">
        <f t="shared" si="126"/>
        <v>0</v>
      </c>
      <c r="S143" s="277">
        <f t="shared" si="126"/>
        <v>0</v>
      </c>
      <c r="T143" s="277">
        <f t="shared" si="126"/>
        <v>0</v>
      </c>
      <c r="U143" s="277">
        <f t="shared" si="126"/>
        <v>0</v>
      </c>
      <c r="V143" s="277">
        <f t="shared" si="126"/>
        <v>0</v>
      </c>
      <c r="W143" s="277">
        <f t="shared" si="126"/>
        <v>0</v>
      </c>
      <c r="X143" s="277">
        <f t="shared" si="126"/>
        <v>0</v>
      </c>
      <c r="Y143" s="277">
        <f t="shared" si="126"/>
        <v>0</v>
      </c>
      <c r="Z143" s="277">
        <f t="shared" si="126"/>
        <v>0</v>
      </c>
      <c r="AA143" s="277">
        <f t="shared" si="126"/>
        <v>0</v>
      </c>
      <c r="AB143" s="277">
        <f t="shared" si="126"/>
        <v>0</v>
      </c>
      <c r="AC143" s="277">
        <f t="shared" si="126"/>
        <v>0</v>
      </c>
      <c r="AD143" s="277">
        <f t="shared" si="126"/>
        <v>0</v>
      </c>
      <c r="AE143" s="277">
        <f t="shared" si="126"/>
        <v>0</v>
      </c>
      <c r="AF143" s="277">
        <f t="shared" si="126"/>
        <v>0</v>
      </c>
      <c r="AG143" s="277">
        <f t="shared" si="126"/>
        <v>0</v>
      </c>
      <c r="AH143" s="277">
        <f t="shared" si="126"/>
        <v>0</v>
      </c>
      <c r="AI143" s="277">
        <f t="shared" si="126"/>
        <v>0</v>
      </c>
      <c r="AJ143" s="277">
        <f t="shared" si="126"/>
        <v>0</v>
      </c>
      <c r="AK143" s="277">
        <f t="shared" si="126"/>
        <v>0</v>
      </c>
      <c r="AL143" s="277">
        <f t="shared" si="126"/>
        <v>0</v>
      </c>
      <c r="AM143" s="277">
        <f t="shared" si="126"/>
        <v>0</v>
      </c>
      <c r="AN143" s="277">
        <f t="shared" si="126"/>
        <v>0</v>
      </c>
      <c r="AO143" s="277">
        <f t="shared" si="126"/>
        <v>0</v>
      </c>
      <c r="AP143" s="277">
        <f t="shared" si="126"/>
        <v>0</v>
      </c>
      <c r="AQ143" s="277">
        <f t="shared" si="126"/>
        <v>0</v>
      </c>
      <c r="AR143" s="277">
        <f t="shared" si="126"/>
        <v>0</v>
      </c>
      <c r="AS143" s="277">
        <f t="shared" si="126"/>
        <v>0</v>
      </c>
      <c r="AT143" s="277">
        <f t="shared" si="126"/>
        <v>0</v>
      </c>
      <c r="AU143" s="277">
        <f t="shared" si="126"/>
        <v>0</v>
      </c>
      <c r="AV143" s="277">
        <f t="shared" si="126"/>
        <v>0</v>
      </c>
      <c r="AW143" s="277">
        <f t="shared" si="126"/>
        <v>0</v>
      </c>
      <c r="AX143" s="277">
        <f t="shared" si="126"/>
        <v>0</v>
      </c>
      <c r="AY143" s="277">
        <f t="shared" si="126"/>
        <v>0</v>
      </c>
      <c r="AZ143" s="277">
        <f t="shared" si="126"/>
        <v>0</v>
      </c>
      <c r="BA143" s="277">
        <f t="shared" si="126"/>
        <v>0</v>
      </c>
      <c r="BB143" s="277">
        <f t="shared" si="126"/>
        <v>0</v>
      </c>
      <c r="BC143" s="277">
        <f t="shared" si="126"/>
        <v>0</v>
      </c>
      <c r="BD143" s="277">
        <f t="shared" si="126"/>
        <v>0</v>
      </c>
      <c r="BE143" s="277">
        <f t="shared" si="126"/>
        <v>0</v>
      </c>
      <c r="BF143" s="277">
        <f t="shared" si="126"/>
        <v>0</v>
      </c>
      <c r="BG143" s="277">
        <f t="shared" si="126"/>
        <v>0</v>
      </c>
      <c r="BH143" s="277">
        <f t="shared" si="126"/>
        <v>0</v>
      </c>
      <c r="BI143" s="277">
        <f t="shared" si="126"/>
        <v>0</v>
      </c>
      <c r="BJ143" s="277">
        <f t="shared" si="126"/>
        <v>0</v>
      </c>
      <c r="BK143" s="277">
        <f t="shared" si="126"/>
        <v>0</v>
      </c>
      <c r="BL143" s="277">
        <f t="shared" si="126"/>
        <v>0</v>
      </c>
      <c r="BM143" s="277">
        <f t="shared" si="126"/>
        <v>0</v>
      </c>
      <c r="BN143" s="277">
        <f t="shared" si="126"/>
        <v>0</v>
      </c>
    </row>
    <row r="144" spans="1:66" ht="15" hidden="1" thickBot="1" x14ac:dyDescent="0.4">
      <c r="B144" s="280">
        <v>10</v>
      </c>
      <c r="C144" s="286"/>
      <c r="D144" s="286"/>
      <c r="E144" s="277">
        <v>0</v>
      </c>
      <c r="F144" s="277">
        <v>0</v>
      </c>
      <c r="G144" s="277"/>
      <c r="H144" s="277"/>
      <c r="I144" s="277"/>
      <c r="J144" s="277"/>
      <c r="K144" s="277"/>
      <c r="L144" s="277"/>
      <c r="M144" s="277"/>
      <c r="N144" s="277"/>
      <c r="O144" s="277"/>
      <c r="P144" s="277">
        <f>$F$144*G134</f>
        <v>0</v>
      </c>
      <c r="Q144" s="277">
        <f t="shared" ref="Q144:BN144" si="127">$F$144*H134</f>
        <v>0</v>
      </c>
      <c r="R144" s="277">
        <f t="shared" si="127"/>
        <v>0</v>
      </c>
      <c r="S144" s="277">
        <f t="shared" si="127"/>
        <v>0</v>
      </c>
      <c r="T144" s="277">
        <f t="shared" si="127"/>
        <v>0</v>
      </c>
      <c r="U144" s="277">
        <f t="shared" si="127"/>
        <v>0</v>
      </c>
      <c r="V144" s="277">
        <f t="shared" si="127"/>
        <v>0</v>
      </c>
      <c r="W144" s="277">
        <f t="shared" si="127"/>
        <v>0</v>
      </c>
      <c r="X144" s="277">
        <f t="shared" si="127"/>
        <v>0</v>
      </c>
      <c r="Y144" s="277">
        <f t="shared" si="127"/>
        <v>0</v>
      </c>
      <c r="Z144" s="277">
        <f t="shared" si="127"/>
        <v>0</v>
      </c>
      <c r="AA144" s="277">
        <f t="shared" si="127"/>
        <v>0</v>
      </c>
      <c r="AB144" s="277">
        <f t="shared" si="127"/>
        <v>0</v>
      </c>
      <c r="AC144" s="277">
        <f t="shared" si="127"/>
        <v>0</v>
      </c>
      <c r="AD144" s="277">
        <f t="shared" si="127"/>
        <v>0</v>
      </c>
      <c r="AE144" s="277">
        <f t="shared" si="127"/>
        <v>0</v>
      </c>
      <c r="AF144" s="277">
        <f t="shared" si="127"/>
        <v>0</v>
      </c>
      <c r="AG144" s="277">
        <f t="shared" si="127"/>
        <v>0</v>
      </c>
      <c r="AH144" s="277">
        <f t="shared" si="127"/>
        <v>0</v>
      </c>
      <c r="AI144" s="277">
        <f t="shared" si="127"/>
        <v>0</v>
      </c>
      <c r="AJ144" s="277">
        <f t="shared" si="127"/>
        <v>0</v>
      </c>
      <c r="AK144" s="277">
        <f t="shared" si="127"/>
        <v>0</v>
      </c>
      <c r="AL144" s="277">
        <f t="shared" si="127"/>
        <v>0</v>
      </c>
      <c r="AM144" s="277">
        <f t="shared" si="127"/>
        <v>0</v>
      </c>
      <c r="AN144" s="277">
        <f t="shared" si="127"/>
        <v>0</v>
      </c>
      <c r="AO144" s="277">
        <f t="shared" si="127"/>
        <v>0</v>
      </c>
      <c r="AP144" s="277">
        <f t="shared" si="127"/>
        <v>0</v>
      </c>
      <c r="AQ144" s="277">
        <f t="shared" si="127"/>
        <v>0</v>
      </c>
      <c r="AR144" s="277">
        <f t="shared" si="127"/>
        <v>0</v>
      </c>
      <c r="AS144" s="277">
        <f t="shared" si="127"/>
        <v>0</v>
      </c>
      <c r="AT144" s="277">
        <f t="shared" si="127"/>
        <v>0</v>
      </c>
      <c r="AU144" s="277">
        <f t="shared" si="127"/>
        <v>0</v>
      </c>
      <c r="AV144" s="277">
        <f t="shared" si="127"/>
        <v>0</v>
      </c>
      <c r="AW144" s="277">
        <f t="shared" si="127"/>
        <v>0</v>
      </c>
      <c r="AX144" s="277">
        <f t="shared" si="127"/>
        <v>0</v>
      </c>
      <c r="AY144" s="277">
        <f t="shared" si="127"/>
        <v>0</v>
      </c>
      <c r="AZ144" s="277">
        <f t="shared" si="127"/>
        <v>0</v>
      </c>
      <c r="BA144" s="277">
        <f t="shared" si="127"/>
        <v>0</v>
      </c>
      <c r="BB144" s="277">
        <f t="shared" si="127"/>
        <v>0</v>
      </c>
      <c r="BC144" s="277">
        <f t="shared" si="127"/>
        <v>0</v>
      </c>
      <c r="BD144" s="277">
        <f t="shared" si="127"/>
        <v>0</v>
      </c>
      <c r="BE144" s="277">
        <f t="shared" si="127"/>
        <v>0</v>
      </c>
      <c r="BF144" s="277">
        <f t="shared" si="127"/>
        <v>0</v>
      </c>
      <c r="BG144" s="277">
        <f t="shared" si="127"/>
        <v>0</v>
      </c>
      <c r="BH144" s="277">
        <f t="shared" si="127"/>
        <v>0</v>
      </c>
      <c r="BI144" s="277">
        <f t="shared" si="127"/>
        <v>0</v>
      </c>
      <c r="BJ144" s="277">
        <f t="shared" si="127"/>
        <v>0</v>
      </c>
      <c r="BK144" s="277">
        <f t="shared" si="127"/>
        <v>0</v>
      </c>
      <c r="BL144" s="277">
        <f t="shared" si="127"/>
        <v>0</v>
      </c>
      <c r="BM144" s="277">
        <f t="shared" si="127"/>
        <v>0</v>
      </c>
      <c r="BN144" s="277">
        <f t="shared" si="127"/>
        <v>0</v>
      </c>
    </row>
    <row r="145" spans="2:66" ht="15" hidden="1" thickBot="1" x14ac:dyDescent="0.4">
      <c r="B145" s="280">
        <v>11</v>
      </c>
      <c r="C145" s="286"/>
      <c r="D145" s="286"/>
      <c r="E145" s="277">
        <v>0</v>
      </c>
      <c r="F145" s="277">
        <v>0</v>
      </c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>
        <f>$F$145*G134</f>
        <v>0</v>
      </c>
      <c r="R145" s="277">
        <f t="shared" ref="R145:BN145" si="128">$F$145*H134</f>
        <v>0</v>
      </c>
      <c r="S145" s="277">
        <f t="shared" si="128"/>
        <v>0</v>
      </c>
      <c r="T145" s="277">
        <f t="shared" si="128"/>
        <v>0</v>
      </c>
      <c r="U145" s="277">
        <f t="shared" si="128"/>
        <v>0</v>
      </c>
      <c r="V145" s="277">
        <f t="shared" si="128"/>
        <v>0</v>
      </c>
      <c r="W145" s="277">
        <f t="shared" si="128"/>
        <v>0</v>
      </c>
      <c r="X145" s="277">
        <f t="shared" si="128"/>
        <v>0</v>
      </c>
      <c r="Y145" s="277">
        <f t="shared" si="128"/>
        <v>0</v>
      </c>
      <c r="Z145" s="277">
        <f t="shared" si="128"/>
        <v>0</v>
      </c>
      <c r="AA145" s="277">
        <f t="shared" si="128"/>
        <v>0</v>
      </c>
      <c r="AB145" s="277">
        <f t="shared" si="128"/>
        <v>0</v>
      </c>
      <c r="AC145" s="277">
        <f t="shared" si="128"/>
        <v>0</v>
      </c>
      <c r="AD145" s="277">
        <f t="shared" si="128"/>
        <v>0</v>
      </c>
      <c r="AE145" s="277">
        <f t="shared" si="128"/>
        <v>0</v>
      </c>
      <c r="AF145" s="277">
        <f t="shared" si="128"/>
        <v>0</v>
      </c>
      <c r="AG145" s="277">
        <f t="shared" si="128"/>
        <v>0</v>
      </c>
      <c r="AH145" s="277">
        <f t="shared" si="128"/>
        <v>0</v>
      </c>
      <c r="AI145" s="277">
        <f t="shared" si="128"/>
        <v>0</v>
      </c>
      <c r="AJ145" s="277">
        <f t="shared" si="128"/>
        <v>0</v>
      </c>
      <c r="AK145" s="277">
        <f t="shared" si="128"/>
        <v>0</v>
      </c>
      <c r="AL145" s="277">
        <f t="shared" si="128"/>
        <v>0</v>
      </c>
      <c r="AM145" s="277">
        <f t="shared" si="128"/>
        <v>0</v>
      </c>
      <c r="AN145" s="277">
        <f t="shared" si="128"/>
        <v>0</v>
      </c>
      <c r="AO145" s="277">
        <f t="shared" si="128"/>
        <v>0</v>
      </c>
      <c r="AP145" s="277">
        <f t="shared" si="128"/>
        <v>0</v>
      </c>
      <c r="AQ145" s="277">
        <f t="shared" si="128"/>
        <v>0</v>
      </c>
      <c r="AR145" s="277">
        <f t="shared" si="128"/>
        <v>0</v>
      </c>
      <c r="AS145" s="277">
        <f t="shared" si="128"/>
        <v>0</v>
      </c>
      <c r="AT145" s="277">
        <f t="shared" si="128"/>
        <v>0</v>
      </c>
      <c r="AU145" s="277">
        <f t="shared" si="128"/>
        <v>0</v>
      </c>
      <c r="AV145" s="277">
        <f t="shared" si="128"/>
        <v>0</v>
      </c>
      <c r="AW145" s="277">
        <f t="shared" si="128"/>
        <v>0</v>
      </c>
      <c r="AX145" s="277">
        <f t="shared" si="128"/>
        <v>0</v>
      </c>
      <c r="AY145" s="277">
        <f t="shared" si="128"/>
        <v>0</v>
      </c>
      <c r="AZ145" s="277">
        <f t="shared" si="128"/>
        <v>0</v>
      </c>
      <c r="BA145" s="277">
        <f t="shared" si="128"/>
        <v>0</v>
      </c>
      <c r="BB145" s="277">
        <f t="shared" si="128"/>
        <v>0</v>
      </c>
      <c r="BC145" s="277">
        <f t="shared" si="128"/>
        <v>0</v>
      </c>
      <c r="BD145" s="277">
        <f t="shared" si="128"/>
        <v>0</v>
      </c>
      <c r="BE145" s="277">
        <f t="shared" si="128"/>
        <v>0</v>
      </c>
      <c r="BF145" s="277">
        <f t="shared" si="128"/>
        <v>0</v>
      </c>
      <c r="BG145" s="277">
        <f t="shared" si="128"/>
        <v>0</v>
      </c>
      <c r="BH145" s="277">
        <f t="shared" si="128"/>
        <v>0</v>
      </c>
      <c r="BI145" s="277">
        <f t="shared" si="128"/>
        <v>0</v>
      </c>
      <c r="BJ145" s="277">
        <f t="shared" si="128"/>
        <v>0</v>
      </c>
      <c r="BK145" s="277">
        <f t="shared" si="128"/>
        <v>0</v>
      </c>
      <c r="BL145" s="277">
        <f t="shared" si="128"/>
        <v>0</v>
      </c>
      <c r="BM145" s="277">
        <f t="shared" si="128"/>
        <v>0</v>
      </c>
      <c r="BN145" s="277">
        <f t="shared" si="128"/>
        <v>0</v>
      </c>
    </row>
    <row r="146" spans="2:66" ht="15" hidden="1" thickBot="1" x14ac:dyDescent="0.4">
      <c r="B146" s="280">
        <v>12</v>
      </c>
      <c r="C146" s="286"/>
      <c r="D146" s="286"/>
      <c r="E146" s="277">
        <v>0</v>
      </c>
      <c r="F146" s="277">
        <v>0</v>
      </c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>
        <f>$F$146*G134</f>
        <v>0</v>
      </c>
      <c r="S146" s="277">
        <f t="shared" ref="S146:BN146" si="129">$F$146*H134</f>
        <v>0</v>
      </c>
      <c r="T146" s="277">
        <f t="shared" si="129"/>
        <v>0</v>
      </c>
      <c r="U146" s="277">
        <f t="shared" si="129"/>
        <v>0</v>
      </c>
      <c r="V146" s="277">
        <f t="shared" si="129"/>
        <v>0</v>
      </c>
      <c r="W146" s="277">
        <f t="shared" si="129"/>
        <v>0</v>
      </c>
      <c r="X146" s="277">
        <f t="shared" si="129"/>
        <v>0</v>
      </c>
      <c r="Y146" s="277">
        <f t="shared" si="129"/>
        <v>0</v>
      </c>
      <c r="Z146" s="277">
        <f t="shared" si="129"/>
        <v>0</v>
      </c>
      <c r="AA146" s="277">
        <f t="shared" si="129"/>
        <v>0</v>
      </c>
      <c r="AB146" s="277">
        <f t="shared" si="129"/>
        <v>0</v>
      </c>
      <c r="AC146" s="277">
        <f t="shared" si="129"/>
        <v>0</v>
      </c>
      <c r="AD146" s="277">
        <f t="shared" si="129"/>
        <v>0</v>
      </c>
      <c r="AE146" s="277">
        <f t="shared" si="129"/>
        <v>0</v>
      </c>
      <c r="AF146" s="277">
        <f t="shared" si="129"/>
        <v>0</v>
      </c>
      <c r="AG146" s="277">
        <f t="shared" si="129"/>
        <v>0</v>
      </c>
      <c r="AH146" s="277">
        <f t="shared" si="129"/>
        <v>0</v>
      </c>
      <c r="AI146" s="277">
        <f t="shared" si="129"/>
        <v>0</v>
      </c>
      <c r="AJ146" s="277">
        <f t="shared" si="129"/>
        <v>0</v>
      </c>
      <c r="AK146" s="277">
        <f t="shared" si="129"/>
        <v>0</v>
      </c>
      <c r="AL146" s="277">
        <f t="shared" si="129"/>
        <v>0</v>
      </c>
      <c r="AM146" s="277">
        <f t="shared" si="129"/>
        <v>0</v>
      </c>
      <c r="AN146" s="277">
        <f t="shared" si="129"/>
        <v>0</v>
      </c>
      <c r="AO146" s="277">
        <f t="shared" si="129"/>
        <v>0</v>
      </c>
      <c r="AP146" s="277">
        <f t="shared" si="129"/>
        <v>0</v>
      </c>
      <c r="AQ146" s="277">
        <f t="shared" si="129"/>
        <v>0</v>
      </c>
      <c r="AR146" s="277">
        <f t="shared" si="129"/>
        <v>0</v>
      </c>
      <c r="AS146" s="277">
        <f t="shared" si="129"/>
        <v>0</v>
      </c>
      <c r="AT146" s="277">
        <f t="shared" si="129"/>
        <v>0</v>
      </c>
      <c r="AU146" s="277">
        <f t="shared" si="129"/>
        <v>0</v>
      </c>
      <c r="AV146" s="277">
        <f t="shared" si="129"/>
        <v>0</v>
      </c>
      <c r="AW146" s="277">
        <f t="shared" si="129"/>
        <v>0</v>
      </c>
      <c r="AX146" s="277">
        <f t="shared" si="129"/>
        <v>0</v>
      </c>
      <c r="AY146" s="277">
        <f t="shared" si="129"/>
        <v>0</v>
      </c>
      <c r="AZ146" s="277">
        <f t="shared" si="129"/>
        <v>0</v>
      </c>
      <c r="BA146" s="277">
        <f t="shared" si="129"/>
        <v>0</v>
      </c>
      <c r="BB146" s="277">
        <f t="shared" si="129"/>
        <v>0</v>
      </c>
      <c r="BC146" s="277">
        <f t="shared" si="129"/>
        <v>0</v>
      </c>
      <c r="BD146" s="277">
        <f t="shared" si="129"/>
        <v>0</v>
      </c>
      <c r="BE146" s="277">
        <f t="shared" si="129"/>
        <v>0</v>
      </c>
      <c r="BF146" s="277">
        <f t="shared" si="129"/>
        <v>0</v>
      </c>
      <c r="BG146" s="277">
        <f t="shared" si="129"/>
        <v>0</v>
      </c>
      <c r="BH146" s="277">
        <f t="shared" si="129"/>
        <v>0</v>
      </c>
      <c r="BI146" s="277">
        <f t="shared" si="129"/>
        <v>0</v>
      </c>
      <c r="BJ146" s="277">
        <f t="shared" si="129"/>
        <v>0</v>
      </c>
      <c r="BK146" s="277">
        <f t="shared" si="129"/>
        <v>0</v>
      </c>
      <c r="BL146" s="277">
        <f t="shared" si="129"/>
        <v>0</v>
      </c>
      <c r="BM146" s="277">
        <f t="shared" si="129"/>
        <v>0</v>
      </c>
      <c r="BN146" s="277">
        <f t="shared" si="129"/>
        <v>0</v>
      </c>
    </row>
    <row r="147" spans="2:66" ht="15" hidden="1" thickBot="1" x14ac:dyDescent="0.4">
      <c r="B147" s="280">
        <v>13</v>
      </c>
      <c r="C147" s="286"/>
      <c r="D147" s="286"/>
      <c r="E147" s="277">
        <v>0</v>
      </c>
      <c r="F147" s="277">
        <v>0</v>
      </c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>
        <f>$F$147*G134</f>
        <v>0</v>
      </c>
      <c r="T147" s="277">
        <f t="shared" ref="T147:BN147" si="130">$F$147*H134</f>
        <v>0</v>
      </c>
      <c r="U147" s="277">
        <f t="shared" si="130"/>
        <v>0</v>
      </c>
      <c r="V147" s="277">
        <f t="shared" si="130"/>
        <v>0</v>
      </c>
      <c r="W147" s="277">
        <f t="shared" si="130"/>
        <v>0</v>
      </c>
      <c r="X147" s="277">
        <f t="shared" si="130"/>
        <v>0</v>
      </c>
      <c r="Y147" s="277">
        <f t="shared" si="130"/>
        <v>0</v>
      </c>
      <c r="Z147" s="277">
        <f t="shared" si="130"/>
        <v>0</v>
      </c>
      <c r="AA147" s="277">
        <f t="shared" si="130"/>
        <v>0</v>
      </c>
      <c r="AB147" s="277">
        <f t="shared" si="130"/>
        <v>0</v>
      </c>
      <c r="AC147" s="277">
        <f t="shared" si="130"/>
        <v>0</v>
      </c>
      <c r="AD147" s="277">
        <f t="shared" si="130"/>
        <v>0</v>
      </c>
      <c r="AE147" s="277">
        <f t="shared" si="130"/>
        <v>0</v>
      </c>
      <c r="AF147" s="277">
        <f t="shared" si="130"/>
        <v>0</v>
      </c>
      <c r="AG147" s="277">
        <f t="shared" si="130"/>
        <v>0</v>
      </c>
      <c r="AH147" s="277">
        <f t="shared" si="130"/>
        <v>0</v>
      </c>
      <c r="AI147" s="277">
        <f t="shared" si="130"/>
        <v>0</v>
      </c>
      <c r="AJ147" s="277">
        <f t="shared" si="130"/>
        <v>0</v>
      </c>
      <c r="AK147" s="277">
        <f t="shared" si="130"/>
        <v>0</v>
      </c>
      <c r="AL147" s="277">
        <f t="shared" si="130"/>
        <v>0</v>
      </c>
      <c r="AM147" s="277">
        <f t="shared" si="130"/>
        <v>0</v>
      </c>
      <c r="AN147" s="277">
        <f t="shared" si="130"/>
        <v>0</v>
      </c>
      <c r="AO147" s="277">
        <f t="shared" si="130"/>
        <v>0</v>
      </c>
      <c r="AP147" s="277">
        <f t="shared" si="130"/>
        <v>0</v>
      </c>
      <c r="AQ147" s="277">
        <f t="shared" si="130"/>
        <v>0</v>
      </c>
      <c r="AR147" s="277">
        <f t="shared" si="130"/>
        <v>0</v>
      </c>
      <c r="AS147" s="277">
        <f t="shared" si="130"/>
        <v>0</v>
      </c>
      <c r="AT147" s="277">
        <f t="shared" si="130"/>
        <v>0</v>
      </c>
      <c r="AU147" s="277">
        <f t="shared" si="130"/>
        <v>0</v>
      </c>
      <c r="AV147" s="277">
        <f t="shared" si="130"/>
        <v>0</v>
      </c>
      <c r="AW147" s="277">
        <f t="shared" si="130"/>
        <v>0</v>
      </c>
      <c r="AX147" s="277">
        <f t="shared" si="130"/>
        <v>0</v>
      </c>
      <c r="AY147" s="277">
        <f t="shared" si="130"/>
        <v>0</v>
      </c>
      <c r="AZ147" s="277">
        <f t="shared" si="130"/>
        <v>0</v>
      </c>
      <c r="BA147" s="277">
        <f t="shared" si="130"/>
        <v>0</v>
      </c>
      <c r="BB147" s="277">
        <f t="shared" si="130"/>
        <v>0</v>
      </c>
      <c r="BC147" s="277">
        <f t="shared" si="130"/>
        <v>0</v>
      </c>
      <c r="BD147" s="277">
        <f t="shared" si="130"/>
        <v>0</v>
      </c>
      <c r="BE147" s="277">
        <f t="shared" si="130"/>
        <v>0</v>
      </c>
      <c r="BF147" s="277">
        <f t="shared" si="130"/>
        <v>0</v>
      </c>
      <c r="BG147" s="277">
        <f t="shared" si="130"/>
        <v>0</v>
      </c>
      <c r="BH147" s="277">
        <f t="shared" si="130"/>
        <v>0</v>
      </c>
      <c r="BI147" s="277">
        <f t="shared" si="130"/>
        <v>0</v>
      </c>
      <c r="BJ147" s="277">
        <f t="shared" si="130"/>
        <v>0</v>
      </c>
      <c r="BK147" s="277">
        <f t="shared" si="130"/>
        <v>0</v>
      </c>
      <c r="BL147" s="277">
        <f t="shared" si="130"/>
        <v>0</v>
      </c>
      <c r="BM147" s="277">
        <f t="shared" si="130"/>
        <v>0</v>
      </c>
      <c r="BN147" s="277">
        <f t="shared" si="130"/>
        <v>0</v>
      </c>
    </row>
    <row r="148" spans="2:66" ht="15" hidden="1" thickBot="1" x14ac:dyDescent="0.4">
      <c r="B148" s="280">
        <v>14</v>
      </c>
      <c r="C148" s="286"/>
      <c r="D148" s="286"/>
      <c r="E148" s="277">
        <v>0</v>
      </c>
      <c r="F148" s="277">
        <v>0</v>
      </c>
      <c r="G148" s="277"/>
      <c r="H148" s="27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  <c r="T148" s="277">
        <f>$F$148*G134</f>
        <v>0</v>
      </c>
      <c r="U148" s="277">
        <f t="shared" ref="U148:BN148" si="131">$F$148*H134</f>
        <v>0</v>
      </c>
      <c r="V148" s="277">
        <f t="shared" si="131"/>
        <v>0</v>
      </c>
      <c r="W148" s="277">
        <f t="shared" si="131"/>
        <v>0</v>
      </c>
      <c r="X148" s="277">
        <f t="shared" si="131"/>
        <v>0</v>
      </c>
      <c r="Y148" s="277">
        <f t="shared" si="131"/>
        <v>0</v>
      </c>
      <c r="Z148" s="277">
        <f t="shared" si="131"/>
        <v>0</v>
      </c>
      <c r="AA148" s="277">
        <f t="shared" si="131"/>
        <v>0</v>
      </c>
      <c r="AB148" s="277">
        <f t="shared" si="131"/>
        <v>0</v>
      </c>
      <c r="AC148" s="277">
        <f t="shared" si="131"/>
        <v>0</v>
      </c>
      <c r="AD148" s="277">
        <f t="shared" si="131"/>
        <v>0</v>
      </c>
      <c r="AE148" s="277">
        <f t="shared" si="131"/>
        <v>0</v>
      </c>
      <c r="AF148" s="277">
        <f t="shared" si="131"/>
        <v>0</v>
      </c>
      <c r="AG148" s="277">
        <f t="shared" si="131"/>
        <v>0</v>
      </c>
      <c r="AH148" s="277">
        <f t="shared" si="131"/>
        <v>0</v>
      </c>
      <c r="AI148" s="277">
        <f t="shared" si="131"/>
        <v>0</v>
      </c>
      <c r="AJ148" s="277">
        <f t="shared" si="131"/>
        <v>0</v>
      </c>
      <c r="AK148" s="277">
        <f t="shared" si="131"/>
        <v>0</v>
      </c>
      <c r="AL148" s="277">
        <f t="shared" si="131"/>
        <v>0</v>
      </c>
      <c r="AM148" s="277">
        <f t="shared" si="131"/>
        <v>0</v>
      </c>
      <c r="AN148" s="277">
        <f t="shared" si="131"/>
        <v>0</v>
      </c>
      <c r="AO148" s="277">
        <f t="shared" si="131"/>
        <v>0</v>
      </c>
      <c r="AP148" s="277">
        <f t="shared" si="131"/>
        <v>0</v>
      </c>
      <c r="AQ148" s="277">
        <f t="shared" si="131"/>
        <v>0</v>
      </c>
      <c r="AR148" s="277">
        <f t="shared" si="131"/>
        <v>0</v>
      </c>
      <c r="AS148" s="277">
        <f t="shared" si="131"/>
        <v>0</v>
      </c>
      <c r="AT148" s="277">
        <f t="shared" si="131"/>
        <v>0</v>
      </c>
      <c r="AU148" s="277">
        <f t="shared" si="131"/>
        <v>0</v>
      </c>
      <c r="AV148" s="277">
        <f t="shared" si="131"/>
        <v>0</v>
      </c>
      <c r="AW148" s="277">
        <f t="shared" si="131"/>
        <v>0</v>
      </c>
      <c r="AX148" s="277">
        <f t="shared" si="131"/>
        <v>0</v>
      </c>
      <c r="AY148" s="277">
        <f t="shared" si="131"/>
        <v>0</v>
      </c>
      <c r="AZ148" s="277">
        <f t="shared" si="131"/>
        <v>0</v>
      </c>
      <c r="BA148" s="277">
        <f t="shared" si="131"/>
        <v>0</v>
      </c>
      <c r="BB148" s="277">
        <f t="shared" si="131"/>
        <v>0</v>
      </c>
      <c r="BC148" s="277">
        <f t="shared" si="131"/>
        <v>0</v>
      </c>
      <c r="BD148" s="277">
        <f t="shared" si="131"/>
        <v>0</v>
      </c>
      <c r="BE148" s="277">
        <f t="shared" si="131"/>
        <v>0</v>
      </c>
      <c r="BF148" s="277">
        <f t="shared" si="131"/>
        <v>0</v>
      </c>
      <c r="BG148" s="277">
        <f t="shared" si="131"/>
        <v>0</v>
      </c>
      <c r="BH148" s="277">
        <f t="shared" si="131"/>
        <v>0</v>
      </c>
      <c r="BI148" s="277">
        <f t="shared" si="131"/>
        <v>0</v>
      </c>
      <c r="BJ148" s="277">
        <f t="shared" si="131"/>
        <v>0</v>
      </c>
      <c r="BK148" s="277">
        <f t="shared" si="131"/>
        <v>0</v>
      </c>
      <c r="BL148" s="277">
        <f t="shared" si="131"/>
        <v>0</v>
      </c>
      <c r="BM148" s="277">
        <f t="shared" si="131"/>
        <v>0</v>
      </c>
      <c r="BN148" s="277">
        <f t="shared" si="131"/>
        <v>0</v>
      </c>
    </row>
    <row r="149" spans="2:66" ht="15" hidden="1" thickBot="1" x14ac:dyDescent="0.4">
      <c r="B149" s="280">
        <v>15</v>
      </c>
      <c r="C149" s="286"/>
      <c r="D149" s="286"/>
      <c r="E149" s="277">
        <v>0</v>
      </c>
      <c r="F149" s="277">
        <v>0</v>
      </c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>
        <f>$F$149*G134</f>
        <v>0</v>
      </c>
      <c r="V149" s="277">
        <f t="shared" ref="V149:BN149" si="132">$F$149*H134</f>
        <v>0</v>
      </c>
      <c r="W149" s="277">
        <f t="shared" si="132"/>
        <v>0</v>
      </c>
      <c r="X149" s="277">
        <f t="shared" si="132"/>
        <v>0</v>
      </c>
      <c r="Y149" s="277">
        <f t="shared" si="132"/>
        <v>0</v>
      </c>
      <c r="Z149" s="277">
        <f t="shared" si="132"/>
        <v>0</v>
      </c>
      <c r="AA149" s="277">
        <f t="shared" si="132"/>
        <v>0</v>
      </c>
      <c r="AB149" s="277">
        <f t="shared" si="132"/>
        <v>0</v>
      </c>
      <c r="AC149" s="277">
        <f t="shared" si="132"/>
        <v>0</v>
      </c>
      <c r="AD149" s="277">
        <f t="shared" si="132"/>
        <v>0</v>
      </c>
      <c r="AE149" s="277">
        <f t="shared" si="132"/>
        <v>0</v>
      </c>
      <c r="AF149" s="277">
        <f t="shared" si="132"/>
        <v>0</v>
      </c>
      <c r="AG149" s="277">
        <f t="shared" si="132"/>
        <v>0</v>
      </c>
      <c r="AH149" s="277">
        <f t="shared" si="132"/>
        <v>0</v>
      </c>
      <c r="AI149" s="277">
        <f t="shared" si="132"/>
        <v>0</v>
      </c>
      <c r="AJ149" s="277">
        <f t="shared" si="132"/>
        <v>0</v>
      </c>
      <c r="AK149" s="277">
        <f t="shared" si="132"/>
        <v>0</v>
      </c>
      <c r="AL149" s="277">
        <f t="shared" si="132"/>
        <v>0</v>
      </c>
      <c r="AM149" s="277">
        <f t="shared" si="132"/>
        <v>0</v>
      </c>
      <c r="AN149" s="277">
        <f t="shared" si="132"/>
        <v>0</v>
      </c>
      <c r="AO149" s="277">
        <f t="shared" si="132"/>
        <v>0</v>
      </c>
      <c r="AP149" s="277">
        <f t="shared" si="132"/>
        <v>0</v>
      </c>
      <c r="AQ149" s="277">
        <f t="shared" si="132"/>
        <v>0</v>
      </c>
      <c r="AR149" s="277">
        <f t="shared" si="132"/>
        <v>0</v>
      </c>
      <c r="AS149" s="277">
        <f t="shared" si="132"/>
        <v>0</v>
      </c>
      <c r="AT149" s="277">
        <f t="shared" si="132"/>
        <v>0</v>
      </c>
      <c r="AU149" s="277">
        <f t="shared" si="132"/>
        <v>0</v>
      </c>
      <c r="AV149" s="277">
        <f t="shared" si="132"/>
        <v>0</v>
      </c>
      <c r="AW149" s="277">
        <f t="shared" si="132"/>
        <v>0</v>
      </c>
      <c r="AX149" s="277">
        <f t="shared" si="132"/>
        <v>0</v>
      </c>
      <c r="AY149" s="277">
        <f t="shared" si="132"/>
        <v>0</v>
      </c>
      <c r="AZ149" s="277">
        <f t="shared" si="132"/>
        <v>0</v>
      </c>
      <c r="BA149" s="277">
        <f t="shared" si="132"/>
        <v>0</v>
      </c>
      <c r="BB149" s="277">
        <f t="shared" si="132"/>
        <v>0</v>
      </c>
      <c r="BC149" s="277">
        <f t="shared" si="132"/>
        <v>0</v>
      </c>
      <c r="BD149" s="277">
        <f t="shared" si="132"/>
        <v>0</v>
      </c>
      <c r="BE149" s="277">
        <f t="shared" si="132"/>
        <v>0</v>
      </c>
      <c r="BF149" s="277">
        <f t="shared" si="132"/>
        <v>0</v>
      </c>
      <c r="BG149" s="277">
        <f t="shared" si="132"/>
        <v>0</v>
      </c>
      <c r="BH149" s="277">
        <f t="shared" si="132"/>
        <v>0</v>
      </c>
      <c r="BI149" s="277">
        <f t="shared" si="132"/>
        <v>0</v>
      </c>
      <c r="BJ149" s="277">
        <f t="shared" si="132"/>
        <v>0</v>
      </c>
      <c r="BK149" s="277">
        <f t="shared" si="132"/>
        <v>0</v>
      </c>
      <c r="BL149" s="277">
        <f t="shared" si="132"/>
        <v>0</v>
      </c>
      <c r="BM149" s="277">
        <f t="shared" si="132"/>
        <v>0</v>
      </c>
      <c r="BN149" s="277">
        <f t="shared" si="132"/>
        <v>0</v>
      </c>
    </row>
    <row r="150" spans="2:66" ht="15" hidden="1" thickBot="1" x14ac:dyDescent="0.4">
      <c r="B150" s="280">
        <v>16</v>
      </c>
      <c r="C150" s="286"/>
      <c r="D150" s="286"/>
      <c r="E150" s="277">
        <v>0</v>
      </c>
      <c r="F150" s="277">
        <v>0</v>
      </c>
      <c r="G150" s="277"/>
      <c r="H150" s="27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  <c r="V150" s="277">
        <f>$F$150*G134</f>
        <v>0</v>
      </c>
      <c r="W150" s="277">
        <f t="shared" ref="W150:BN150" si="133">$F$150*H134</f>
        <v>0</v>
      </c>
      <c r="X150" s="277">
        <f t="shared" si="133"/>
        <v>0</v>
      </c>
      <c r="Y150" s="277">
        <f t="shared" si="133"/>
        <v>0</v>
      </c>
      <c r="Z150" s="277">
        <f t="shared" si="133"/>
        <v>0</v>
      </c>
      <c r="AA150" s="277">
        <f t="shared" si="133"/>
        <v>0</v>
      </c>
      <c r="AB150" s="277">
        <f t="shared" si="133"/>
        <v>0</v>
      </c>
      <c r="AC150" s="277">
        <f t="shared" si="133"/>
        <v>0</v>
      </c>
      <c r="AD150" s="277">
        <f t="shared" si="133"/>
        <v>0</v>
      </c>
      <c r="AE150" s="277">
        <f t="shared" si="133"/>
        <v>0</v>
      </c>
      <c r="AF150" s="277">
        <f t="shared" si="133"/>
        <v>0</v>
      </c>
      <c r="AG150" s="277">
        <f t="shared" si="133"/>
        <v>0</v>
      </c>
      <c r="AH150" s="277">
        <f t="shared" si="133"/>
        <v>0</v>
      </c>
      <c r="AI150" s="277">
        <f t="shared" si="133"/>
        <v>0</v>
      </c>
      <c r="AJ150" s="277">
        <f t="shared" si="133"/>
        <v>0</v>
      </c>
      <c r="AK150" s="277">
        <f t="shared" si="133"/>
        <v>0</v>
      </c>
      <c r="AL150" s="277">
        <f t="shared" si="133"/>
        <v>0</v>
      </c>
      <c r="AM150" s="277">
        <f t="shared" si="133"/>
        <v>0</v>
      </c>
      <c r="AN150" s="277">
        <f t="shared" si="133"/>
        <v>0</v>
      </c>
      <c r="AO150" s="277">
        <f t="shared" si="133"/>
        <v>0</v>
      </c>
      <c r="AP150" s="277">
        <f t="shared" si="133"/>
        <v>0</v>
      </c>
      <c r="AQ150" s="277">
        <f t="shared" si="133"/>
        <v>0</v>
      </c>
      <c r="AR150" s="277">
        <f t="shared" si="133"/>
        <v>0</v>
      </c>
      <c r="AS150" s="277">
        <f t="shared" si="133"/>
        <v>0</v>
      </c>
      <c r="AT150" s="277">
        <f t="shared" si="133"/>
        <v>0</v>
      </c>
      <c r="AU150" s="277">
        <f t="shared" si="133"/>
        <v>0</v>
      </c>
      <c r="AV150" s="277">
        <f t="shared" si="133"/>
        <v>0</v>
      </c>
      <c r="AW150" s="277">
        <f t="shared" si="133"/>
        <v>0</v>
      </c>
      <c r="AX150" s="277">
        <f t="shared" si="133"/>
        <v>0</v>
      </c>
      <c r="AY150" s="277">
        <f t="shared" si="133"/>
        <v>0</v>
      </c>
      <c r="AZ150" s="277">
        <f t="shared" si="133"/>
        <v>0</v>
      </c>
      <c r="BA150" s="277">
        <f t="shared" si="133"/>
        <v>0</v>
      </c>
      <c r="BB150" s="277">
        <f t="shared" si="133"/>
        <v>0</v>
      </c>
      <c r="BC150" s="277">
        <f t="shared" si="133"/>
        <v>0</v>
      </c>
      <c r="BD150" s="277">
        <f t="shared" si="133"/>
        <v>0</v>
      </c>
      <c r="BE150" s="277">
        <f t="shared" si="133"/>
        <v>0</v>
      </c>
      <c r="BF150" s="277">
        <f t="shared" si="133"/>
        <v>0</v>
      </c>
      <c r="BG150" s="277">
        <f t="shared" si="133"/>
        <v>0</v>
      </c>
      <c r="BH150" s="277">
        <f t="shared" si="133"/>
        <v>0</v>
      </c>
      <c r="BI150" s="277">
        <f t="shared" si="133"/>
        <v>0</v>
      </c>
      <c r="BJ150" s="277">
        <f t="shared" si="133"/>
        <v>0</v>
      </c>
      <c r="BK150" s="277">
        <f t="shared" si="133"/>
        <v>0</v>
      </c>
      <c r="BL150" s="277">
        <f t="shared" si="133"/>
        <v>0</v>
      </c>
      <c r="BM150" s="277">
        <f t="shared" si="133"/>
        <v>0</v>
      </c>
      <c r="BN150" s="277">
        <f t="shared" si="133"/>
        <v>0</v>
      </c>
    </row>
    <row r="151" spans="2:66" ht="15" hidden="1" thickBot="1" x14ac:dyDescent="0.4">
      <c r="B151" s="280">
        <v>17</v>
      </c>
      <c r="C151" s="286"/>
      <c r="D151" s="286"/>
      <c r="E151" s="277">
        <v>0</v>
      </c>
      <c r="F151" s="277">
        <v>0</v>
      </c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  <c r="V151" s="277"/>
      <c r="W151" s="277">
        <f>$F$151*G134</f>
        <v>0</v>
      </c>
      <c r="X151" s="277">
        <f t="shared" ref="X151:BN151" si="134">$F$151*H134</f>
        <v>0</v>
      </c>
      <c r="Y151" s="277">
        <f t="shared" si="134"/>
        <v>0</v>
      </c>
      <c r="Z151" s="277">
        <f t="shared" si="134"/>
        <v>0</v>
      </c>
      <c r="AA151" s="277">
        <f t="shared" si="134"/>
        <v>0</v>
      </c>
      <c r="AB151" s="277">
        <f t="shared" si="134"/>
        <v>0</v>
      </c>
      <c r="AC151" s="277">
        <f t="shared" si="134"/>
        <v>0</v>
      </c>
      <c r="AD151" s="277">
        <f t="shared" si="134"/>
        <v>0</v>
      </c>
      <c r="AE151" s="277">
        <f t="shared" si="134"/>
        <v>0</v>
      </c>
      <c r="AF151" s="277">
        <f t="shared" si="134"/>
        <v>0</v>
      </c>
      <c r="AG151" s="277">
        <f t="shared" si="134"/>
        <v>0</v>
      </c>
      <c r="AH151" s="277">
        <f t="shared" si="134"/>
        <v>0</v>
      </c>
      <c r="AI151" s="277">
        <f t="shared" si="134"/>
        <v>0</v>
      </c>
      <c r="AJ151" s="277">
        <f t="shared" si="134"/>
        <v>0</v>
      </c>
      <c r="AK151" s="277">
        <f t="shared" si="134"/>
        <v>0</v>
      </c>
      <c r="AL151" s="277">
        <f t="shared" si="134"/>
        <v>0</v>
      </c>
      <c r="AM151" s="277">
        <f t="shared" si="134"/>
        <v>0</v>
      </c>
      <c r="AN151" s="277">
        <f t="shared" si="134"/>
        <v>0</v>
      </c>
      <c r="AO151" s="277">
        <f t="shared" si="134"/>
        <v>0</v>
      </c>
      <c r="AP151" s="277">
        <f t="shared" si="134"/>
        <v>0</v>
      </c>
      <c r="AQ151" s="277">
        <f t="shared" si="134"/>
        <v>0</v>
      </c>
      <c r="AR151" s="277">
        <f t="shared" si="134"/>
        <v>0</v>
      </c>
      <c r="AS151" s="277">
        <f t="shared" si="134"/>
        <v>0</v>
      </c>
      <c r="AT151" s="277">
        <f t="shared" si="134"/>
        <v>0</v>
      </c>
      <c r="AU151" s="277">
        <f t="shared" si="134"/>
        <v>0</v>
      </c>
      <c r="AV151" s="277">
        <f t="shared" si="134"/>
        <v>0</v>
      </c>
      <c r="AW151" s="277">
        <f t="shared" si="134"/>
        <v>0</v>
      </c>
      <c r="AX151" s="277">
        <f t="shared" si="134"/>
        <v>0</v>
      </c>
      <c r="AY151" s="277">
        <f t="shared" si="134"/>
        <v>0</v>
      </c>
      <c r="AZ151" s="277">
        <f t="shared" si="134"/>
        <v>0</v>
      </c>
      <c r="BA151" s="277">
        <f t="shared" si="134"/>
        <v>0</v>
      </c>
      <c r="BB151" s="277">
        <f t="shared" si="134"/>
        <v>0</v>
      </c>
      <c r="BC151" s="277">
        <f t="shared" si="134"/>
        <v>0</v>
      </c>
      <c r="BD151" s="277">
        <f t="shared" si="134"/>
        <v>0</v>
      </c>
      <c r="BE151" s="277">
        <f t="shared" si="134"/>
        <v>0</v>
      </c>
      <c r="BF151" s="277">
        <f t="shared" si="134"/>
        <v>0</v>
      </c>
      <c r="BG151" s="277">
        <f t="shared" si="134"/>
        <v>0</v>
      </c>
      <c r="BH151" s="277">
        <f t="shared" si="134"/>
        <v>0</v>
      </c>
      <c r="BI151" s="277">
        <f t="shared" si="134"/>
        <v>0</v>
      </c>
      <c r="BJ151" s="277">
        <f t="shared" si="134"/>
        <v>0</v>
      </c>
      <c r="BK151" s="277">
        <f t="shared" si="134"/>
        <v>0</v>
      </c>
      <c r="BL151" s="277">
        <f t="shared" si="134"/>
        <v>0</v>
      </c>
      <c r="BM151" s="277">
        <f t="shared" si="134"/>
        <v>0</v>
      </c>
      <c r="BN151" s="277">
        <f t="shared" si="134"/>
        <v>0</v>
      </c>
    </row>
    <row r="152" spans="2:66" ht="15" hidden="1" thickBot="1" x14ac:dyDescent="0.4">
      <c r="B152" s="280">
        <v>18</v>
      </c>
      <c r="C152" s="286"/>
      <c r="D152" s="286"/>
      <c r="E152" s="277">
        <v>0</v>
      </c>
      <c r="F152" s="277">
        <v>0</v>
      </c>
      <c r="G152" s="277"/>
      <c r="H152" s="277"/>
      <c r="I152" s="277"/>
      <c r="J152" s="277"/>
      <c r="K152" s="277"/>
      <c r="L152" s="277"/>
      <c r="M152" s="277"/>
      <c r="N152" s="277"/>
      <c r="O152" s="277"/>
      <c r="P152" s="277"/>
      <c r="Q152" s="277"/>
      <c r="R152" s="277"/>
      <c r="S152" s="277"/>
      <c r="T152" s="277"/>
      <c r="U152" s="277"/>
      <c r="V152" s="277"/>
      <c r="W152" s="277"/>
      <c r="X152" s="277">
        <f>$F$152*G134</f>
        <v>0</v>
      </c>
      <c r="Y152" s="277">
        <f t="shared" ref="Y152:BN152" si="135">$F$152*H134</f>
        <v>0</v>
      </c>
      <c r="Z152" s="277">
        <f t="shared" si="135"/>
        <v>0</v>
      </c>
      <c r="AA152" s="277">
        <f t="shared" si="135"/>
        <v>0</v>
      </c>
      <c r="AB152" s="277">
        <f t="shared" si="135"/>
        <v>0</v>
      </c>
      <c r="AC152" s="277">
        <f t="shared" si="135"/>
        <v>0</v>
      </c>
      <c r="AD152" s="277">
        <f t="shared" si="135"/>
        <v>0</v>
      </c>
      <c r="AE152" s="277">
        <f t="shared" si="135"/>
        <v>0</v>
      </c>
      <c r="AF152" s="277">
        <f t="shared" si="135"/>
        <v>0</v>
      </c>
      <c r="AG152" s="277">
        <f t="shared" si="135"/>
        <v>0</v>
      </c>
      <c r="AH152" s="277">
        <f t="shared" si="135"/>
        <v>0</v>
      </c>
      <c r="AI152" s="277">
        <f t="shared" si="135"/>
        <v>0</v>
      </c>
      <c r="AJ152" s="277">
        <f t="shared" si="135"/>
        <v>0</v>
      </c>
      <c r="AK152" s="277">
        <f t="shared" si="135"/>
        <v>0</v>
      </c>
      <c r="AL152" s="277">
        <f t="shared" si="135"/>
        <v>0</v>
      </c>
      <c r="AM152" s="277">
        <f t="shared" si="135"/>
        <v>0</v>
      </c>
      <c r="AN152" s="277">
        <f t="shared" si="135"/>
        <v>0</v>
      </c>
      <c r="AO152" s="277">
        <f t="shared" si="135"/>
        <v>0</v>
      </c>
      <c r="AP152" s="277">
        <f t="shared" si="135"/>
        <v>0</v>
      </c>
      <c r="AQ152" s="277">
        <f t="shared" si="135"/>
        <v>0</v>
      </c>
      <c r="AR152" s="277">
        <f t="shared" si="135"/>
        <v>0</v>
      </c>
      <c r="AS152" s="277">
        <f t="shared" si="135"/>
        <v>0</v>
      </c>
      <c r="AT152" s="277">
        <f t="shared" si="135"/>
        <v>0</v>
      </c>
      <c r="AU152" s="277">
        <f t="shared" si="135"/>
        <v>0</v>
      </c>
      <c r="AV152" s="277">
        <f t="shared" si="135"/>
        <v>0</v>
      </c>
      <c r="AW152" s="277">
        <f t="shared" si="135"/>
        <v>0</v>
      </c>
      <c r="AX152" s="277">
        <f t="shared" si="135"/>
        <v>0</v>
      </c>
      <c r="AY152" s="277">
        <f t="shared" si="135"/>
        <v>0</v>
      </c>
      <c r="AZ152" s="277">
        <f t="shared" si="135"/>
        <v>0</v>
      </c>
      <c r="BA152" s="277">
        <f t="shared" si="135"/>
        <v>0</v>
      </c>
      <c r="BB152" s="277">
        <f t="shared" si="135"/>
        <v>0</v>
      </c>
      <c r="BC152" s="277">
        <f t="shared" si="135"/>
        <v>0</v>
      </c>
      <c r="BD152" s="277">
        <f t="shared" si="135"/>
        <v>0</v>
      </c>
      <c r="BE152" s="277">
        <f t="shared" si="135"/>
        <v>0</v>
      </c>
      <c r="BF152" s="277">
        <f t="shared" si="135"/>
        <v>0</v>
      </c>
      <c r="BG152" s="277">
        <f t="shared" si="135"/>
        <v>0</v>
      </c>
      <c r="BH152" s="277">
        <f t="shared" si="135"/>
        <v>0</v>
      </c>
      <c r="BI152" s="277">
        <f t="shared" si="135"/>
        <v>0</v>
      </c>
      <c r="BJ152" s="277">
        <f t="shared" si="135"/>
        <v>0</v>
      </c>
      <c r="BK152" s="277">
        <f t="shared" si="135"/>
        <v>0</v>
      </c>
      <c r="BL152" s="277">
        <f t="shared" si="135"/>
        <v>0</v>
      </c>
      <c r="BM152" s="277">
        <f t="shared" si="135"/>
        <v>0</v>
      </c>
      <c r="BN152" s="277">
        <f t="shared" si="135"/>
        <v>0</v>
      </c>
    </row>
    <row r="153" spans="2:66" ht="15" hidden="1" thickBot="1" x14ac:dyDescent="0.4">
      <c r="B153" s="280">
        <v>19</v>
      </c>
      <c r="C153" s="286"/>
      <c r="D153" s="286"/>
      <c r="E153" s="277">
        <v>0</v>
      </c>
      <c r="F153" s="277">
        <v>0</v>
      </c>
      <c r="G153" s="277"/>
      <c r="H153" s="27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>
        <f>$F$153*G134</f>
        <v>0</v>
      </c>
      <c r="Z153" s="277">
        <f t="shared" ref="Z153:BN153" si="136">$F$153*H134</f>
        <v>0</v>
      </c>
      <c r="AA153" s="277">
        <f t="shared" si="136"/>
        <v>0</v>
      </c>
      <c r="AB153" s="277">
        <f t="shared" si="136"/>
        <v>0</v>
      </c>
      <c r="AC153" s="277">
        <f t="shared" si="136"/>
        <v>0</v>
      </c>
      <c r="AD153" s="277">
        <f t="shared" si="136"/>
        <v>0</v>
      </c>
      <c r="AE153" s="277">
        <f t="shared" si="136"/>
        <v>0</v>
      </c>
      <c r="AF153" s="277">
        <f t="shared" si="136"/>
        <v>0</v>
      </c>
      <c r="AG153" s="277">
        <f t="shared" si="136"/>
        <v>0</v>
      </c>
      <c r="AH153" s="277">
        <f t="shared" si="136"/>
        <v>0</v>
      </c>
      <c r="AI153" s="277">
        <f t="shared" si="136"/>
        <v>0</v>
      </c>
      <c r="AJ153" s="277">
        <f t="shared" si="136"/>
        <v>0</v>
      </c>
      <c r="AK153" s="277">
        <f t="shared" si="136"/>
        <v>0</v>
      </c>
      <c r="AL153" s="277">
        <f t="shared" si="136"/>
        <v>0</v>
      </c>
      <c r="AM153" s="277">
        <f t="shared" si="136"/>
        <v>0</v>
      </c>
      <c r="AN153" s="277">
        <f t="shared" si="136"/>
        <v>0</v>
      </c>
      <c r="AO153" s="277">
        <f t="shared" si="136"/>
        <v>0</v>
      </c>
      <c r="AP153" s="277">
        <f t="shared" si="136"/>
        <v>0</v>
      </c>
      <c r="AQ153" s="277">
        <f t="shared" si="136"/>
        <v>0</v>
      </c>
      <c r="AR153" s="277">
        <f t="shared" si="136"/>
        <v>0</v>
      </c>
      <c r="AS153" s="277">
        <f t="shared" si="136"/>
        <v>0</v>
      </c>
      <c r="AT153" s="277">
        <f t="shared" si="136"/>
        <v>0</v>
      </c>
      <c r="AU153" s="277">
        <f t="shared" si="136"/>
        <v>0</v>
      </c>
      <c r="AV153" s="277">
        <f t="shared" si="136"/>
        <v>0</v>
      </c>
      <c r="AW153" s="277">
        <f t="shared" si="136"/>
        <v>0</v>
      </c>
      <c r="AX153" s="277">
        <f t="shared" si="136"/>
        <v>0</v>
      </c>
      <c r="AY153" s="277">
        <f t="shared" si="136"/>
        <v>0</v>
      </c>
      <c r="AZ153" s="277">
        <f t="shared" si="136"/>
        <v>0</v>
      </c>
      <c r="BA153" s="277">
        <f t="shared" si="136"/>
        <v>0</v>
      </c>
      <c r="BB153" s="277">
        <f t="shared" si="136"/>
        <v>0</v>
      </c>
      <c r="BC153" s="277">
        <f t="shared" si="136"/>
        <v>0</v>
      </c>
      <c r="BD153" s="277">
        <f t="shared" si="136"/>
        <v>0</v>
      </c>
      <c r="BE153" s="277">
        <f t="shared" si="136"/>
        <v>0</v>
      </c>
      <c r="BF153" s="277">
        <f t="shared" si="136"/>
        <v>0</v>
      </c>
      <c r="BG153" s="277">
        <f t="shared" si="136"/>
        <v>0</v>
      </c>
      <c r="BH153" s="277">
        <f t="shared" si="136"/>
        <v>0</v>
      </c>
      <c r="BI153" s="277">
        <f t="shared" si="136"/>
        <v>0</v>
      </c>
      <c r="BJ153" s="277">
        <f t="shared" si="136"/>
        <v>0</v>
      </c>
      <c r="BK153" s="277">
        <f t="shared" si="136"/>
        <v>0</v>
      </c>
      <c r="BL153" s="277">
        <f t="shared" si="136"/>
        <v>0</v>
      </c>
      <c r="BM153" s="277">
        <f t="shared" si="136"/>
        <v>0</v>
      </c>
      <c r="BN153" s="277">
        <f t="shared" si="136"/>
        <v>0</v>
      </c>
    </row>
    <row r="154" spans="2:66" ht="15" hidden="1" thickBot="1" x14ac:dyDescent="0.4">
      <c r="B154" s="280">
        <v>20</v>
      </c>
      <c r="C154" s="286"/>
      <c r="D154" s="286"/>
      <c r="E154" s="277">
        <v>0</v>
      </c>
      <c r="F154" s="277">
        <v>0</v>
      </c>
      <c r="G154" s="277"/>
      <c r="H154" s="277"/>
      <c r="I154" s="277"/>
      <c r="J154" s="277"/>
      <c r="K154" s="277"/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  <c r="V154" s="277"/>
      <c r="W154" s="277"/>
      <c r="X154" s="277"/>
      <c r="Y154" s="277"/>
      <c r="Z154" s="277">
        <f>$F$154*G134</f>
        <v>0</v>
      </c>
      <c r="AA154" s="277">
        <f t="shared" ref="AA154:BN154" si="137">$F$154*H134</f>
        <v>0</v>
      </c>
      <c r="AB154" s="277">
        <f t="shared" si="137"/>
        <v>0</v>
      </c>
      <c r="AC154" s="277">
        <f t="shared" si="137"/>
        <v>0</v>
      </c>
      <c r="AD154" s="277">
        <f t="shared" si="137"/>
        <v>0</v>
      </c>
      <c r="AE154" s="277">
        <f t="shared" si="137"/>
        <v>0</v>
      </c>
      <c r="AF154" s="277">
        <f t="shared" si="137"/>
        <v>0</v>
      </c>
      <c r="AG154" s="277">
        <f t="shared" si="137"/>
        <v>0</v>
      </c>
      <c r="AH154" s="277">
        <f t="shared" si="137"/>
        <v>0</v>
      </c>
      <c r="AI154" s="277">
        <f t="shared" si="137"/>
        <v>0</v>
      </c>
      <c r="AJ154" s="277">
        <f t="shared" si="137"/>
        <v>0</v>
      </c>
      <c r="AK154" s="277">
        <f t="shared" si="137"/>
        <v>0</v>
      </c>
      <c r="AL154" s="277">
        <f t="shared" si="137"/>
        <v>0</v>
      </c>
      <c r="AM154" s="277">
        <f t="shared" si="137"/>
        <v>0</v>
      </c>
      <c r="AN154" s="277">
        <f t="shared" si="137"/>
        <v>0</v>
      </c>
      <c r="AO154" s="277">
        <f t="shared" si="137"/>
        <v>0</v>
      </c>
      <c r="AP154" s="277">
        <f t="shared" si="137"/>
        <v>0</v>
      </c>
      <c r="AQ154" s="277">
        <f t="shared" si="137"/>
        <v>0</v>
      </c>
      <c r="AR154" s="277">
        <f t="shared" si="137"/>
        <v>0</v>
      </c>
      <c r="AS154" s="277">
        <f t="shared" si="137"/>
        <v>0</v>
      </c>
      <c r="AT154" s="277">
        <f t="shared" si="137"/>
        <v>0</v>
      </c>
      <c r="AU154" s="277">
        <f t="shared" si="137"/>
        <v>0</v>
      </c>
      <c r="AV154" s="277">
        <f t="shared" si="137"/>
        <v>0</v>
      </c>
      <c r="AW154" s="277">
        <f t="shared" si="137"/>
        <v>0</v>
      </c>
      <c r="AX154" s="277">
        <f t="shared" si="137"/>
        <v>0</v>
      </c>
      <c r="AY154" s="277">
        <f t="shared" si="137"/>
        <v>0</v>
      </c>
      <c r="AZ154" s="277">
        <f t="shared" si="137"/>
        <v>0</v>
      </c>
      <c r="BA154" s="277">
        <f t="shared" si="137"/>
        <v>0</v>
      </c>
      <c r="BB154" s="277">
        <f t="shared" si="137"/>
        <v>0</v>
      </c>
      <c r="BC154" s="277">
        <f t="shared" si="137"/>
        <v>0</v>
      </c>
      <c r="BD154" s="277">
        <f t="shared" si="137"/>
        <v>0</v>
      </c>
      <c r="BE154" s="277">
        <f t="shared" si="137"/>
        <v>0</v>
      </c>
      <c r="BF154" s="277">
        <f t="shared" si="137"/>
        <v>0</v>
      </c>
      <c r="BG154" s="277">
        <f t="shared" si="137"/>
        <v>0</v>
      </c>
      <c r="BH154" s="277">
        <f t="shared" si="137"/>
        <v>0</v>
      </c>
      <c r="BI154" s="277">
        <f t="shared" si="137"/>
        <v>0</v>
      </c>
      <c r="BJ154" s="277">
        <f t="shared" si="137"/>
        <v>0</v>
      </c>
      <c r="BK154" s="277">
        <f t="shared" si="137"/>
        <v>0</v>
      </c>
      <c r="BL154" s="277">
        <f t="shared" si="137"/>
        <v>0</v>
      </c>
      <c r="BM154" s="277">
        <f t="shared" si="137"/>
        <v>0</v>
      </c>
      <c r="BN154" s="277">
        <f t="shared" si="137"/>
        <v>0</v>
      </c>
    </row>
    <row r="155" spans="2:66" ht="15" hidden="1" thickBot="1" x14ac:dyDescent="0.4">
      <c r="B155" s="280">
        <v>21</v>
      </c>
      <c r="C155" s="286"/>
      <c r="D155" s="286"/>
      <c r="E155" s="277">
        <v>0</v>
      </c>
      <c r="F155" s="277">
        <v>0</v>
      </c>
      <c r="G155" s="277"/>
      <c r="H155" s="27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77"/>
      <c r="AA155" s="277">
        <f>$F$155*G134</f>
        <v>0</v>
      </c>
      <c r="AB155" s="277">
        <f t="shared" ref="AB155:BN155" si="138">$F$155*H134</f>
        <v>0</v>
      </c>
      <c r="AC155" s="277">
        <f t="shared" si="138"/>
        <v>0</v>
      </c>
      <c r="AD155" s="277">
        <f t="shared" si="138"/>
        <v>0</v>
      </c>
      <c r="AE155" s="277">
        <f t="shared" si="138"/>
        <v>0</v>
      </c>
      <c r="AF155" s="277">
        <f t="shared" si="138"/>
        <v>0</v>
      </c>
      <c r="AG155" s="277">
        <f t="shared" si="138"/>
        <v>0</v>
      </c>
      <c r="AH155" s="277">
        <f t="shared" si="138"/>
        <v>0</v>
      </c>
      <c r="AI155" s="277">
        <f t="shared" si="138"/>
        <v>0</v>
      </c>
      <c r="AJ155" s="277">
        <f t="shared" si="138"/>
        <v>0</v>
      </c>
      <c r="AK155" s="277">
        <f t="shared" si="138"/>
        <v>0</v>
      </c>
      <c r="AL155" s="277">
        <f t="shared" si="138"/>
        <v>0</v>
      </c>
      <c r="AM155" s="277">
        <f t="shared" si="138"/>
        <v>0</v>
      </c>
      <c r="AN155" s="277">
        <f t="shared" si="138"/>
        <v>0</v>
      </c>
      <c r="AO155" s="277">
        <f t="shared" si="138"/>
        <v>0</v>
      </c>
      <c r="AP155" s="277">
        <f t="shared" si="138"/>
        <v>0</v>
      </c>
      <c r="AQ155" s="277">
        <f t="shared" si="138"/>
        <v>0</v>
      </c>
      <c r="AR155" s="277">
        <f t="shared" si="138"/>
        <v>0</v>
      </c>
      <c r="AS155" s="277">
        <f t="shared" si="138"/>
        <v>0</v>
      </c>
      <c r="AT155" s="277">
        <f t="shared" si="138"/>
        <v>0</v>
      </c>
      <c r="AU155" s="277">
        <f t="shared" si="138"/>
        <v>0</v>
      </c>
      <c r="AV155" s="277">
        <f t="shared" si="138"/>
        <v>0</v>
      </c>
      <c r="AW155" s="277">
        <f t="shared" si="138"/>
        <v>0</v>
      </c>
      <c r="AX155" s="277">
        <f t="shared" si="138"/>
        <v>0</v>
      </c>
      <c r="AY155" s="277">
        <f t="shared" si="138"/>
        <v>0</v>
      </c>
      <c r="AZ155" s="277">
        <f t="shared" si="138"/>
        <v>0</v>
      </c>
      <c r="BA155" s="277">
        <f t="shared" si="138"/>
        <v>0</v>
      </c>
      <c r="BB155" s="277">
        <f t="shared" si="138"/>
        <v>0</v>
      </c>
      <c r="BC155" s="277">
        <f t="shared" si="138"/>
        <v>0</v>
      </c>
      <c r="BD155" s="277">
        <f t="shared" si="138"/>
        <v>0</v>
      </c>
      <c r="BE155" s="277">
        <f t="shared" si="138"/>
        <v>0</v>
      </c>
      <c r="BF155" s="277">
        <f t="shared" si="138"/>
        <v>0</v>
      </c>
      <c r="BG155" s="277">
        <f t="shared" si="138"/>
        <v>0</v>
      </c>
      <c r="BH155" s="277">
        <f t="shared" si="138"/>
        <v>0</v>
      </c>
      <c r="BI155" s="277">
        <f t="shared" si="138"/>
        <v>0</v>
      </c>
      <c r="BJ155" s="277">
        <f t="shared" si="138"/>
        <v>0</v>
      </c>
      <c r="BK155" s="277">
        <f t="shared" si="138"/>
        <v>0</v>
      </c>
      <c r="BL155" s="277">
        <f t="shared" si="138"/>
        <v>0</v>
      </c>
      <c r="BM155" s="277">
        <f t="shared" si="138"/>
        <v>0</v>
      </c>
      <c r="BN155" s="277">
        <f t="shared" si="138"/>
        <v>0</v>
      </c>
    </row>
    <row r="156" spans="2:66" ht="15" hidden="1" thickBot="1" x14ac:dyDescent="0.4">
      <c r="B156" s="280">
        <v>22</v>
      </c>
      <c r="C156" s="286"/>
      <c r="D156" s="286"/>
      <c r="E156" s="277">
        <v>0</v>
      </c>
      <c r="F156" s="277">
        <v>0</v>
      </c>
      <c r="G156" s="277"/>
      <c r="H156" s="277"/>
      <c r="I156" s="277"/>
      <c r="J156" s="277"/>
      <c r="K156" s="277"/>
      <c r="L156" s="277"/>
      <c r="M156" s="277"/>
      <c r="N156" s="277"/>
      <c r="O156" s="277"/>
      <c r="P156" s="277"/>
      <c r="Q156" s="277"/>
      <c r="R156" s="277"/>
      <c r="S156" s="277"/>
      <c r="T156" s="277"/>
      <c r="U156" s="277"/>
      <c r="V156" s="277"/>
      <c r="W156" s="277"/>
      <c r="X156" s="277"/>
      <c r="Y156" s="277"/>
      <c r="Z156" s="277"/>
      <c r="AA156" s="277"/>
      <c r="AB156" s="277">
        <f>$F$156*G134</f>
        <v>0</v>
      </c>
      <c r="AC156" s="277">
        <f t="shared" ref="AC156:BN156" si="139">$F$156*H134</f>
        <v>0</v>
      </c>
      <c r="AD156" s="277">
        <f t="shared" si="139"/>
        <v>0</v>
      </c>
      <c r="AE156" s="277">
        <f t="shared" si="139"/>
        <v>0</v>
      </c>
      <c r="AF156" s="277">
        <f t="shared" si="139"/>
        <v>0</v>
      </c>
      <c r="AG156" s="277">
        <f t="shared" si="139"/>
        <v>0</v>
      </c>
      <c r="AH156" s="277">
        <f t="shared" si="139"/>
        <v>0</v>
      </c>
      <c r="AI156" s="277">
        <f t="shared" si="139"/>
        <v>0</v>
      </c>
      <c r="AJ156" s="277">
        <f t="shared" si="139"/>
        <v>0</v>
      </c>
      <c r="AK156" s="277">
        <f t="shared" si="139"/>
        <v>0</v>
      </c>
      <c r="AL156" s="277">
        <f t="shared" si="139"/>
        <v>0</v>
      </c>
      <c r="AM156" s="277">
        <f t="shared" si="139"/>
        <v>0</v>
      </c>
      <c r="AN156" s="277">
        <f t="shared" si="139"/>
        <v>0</v>
      </c>
      <c r="AO156" s="277">
        <f t="shared" si="139"/>
        <v>0</v>
      </c>
      <c r="AP156" s="277">
        <f t="shared" si="139"/>
        <v>0</v>
      </c>
      <c r="AQ156" s="277">
        <f t="shared" si="139"/>
        <v>0</v>
      </c>
      <c r="AR156" s="277">
        <f t="shared" si="139"/>
        <v>0</v>
      </c>
      <c r="AS156" s="277">
        <f t="shared" si="139"/>
        <v>0</v>
      </c>
      <c r="AT156" s="277">
        <f t="shared" si="139"/>
        <v>0</v>
      </c>
      <c r="AU156" s="277">
        <f t="shared" si="139"/>
        <v>0</v>
      </c>
      <c r="AV156" s="277">
        <f t="shared" si="139"/>
        <v>0</v>
      </c>
      <c r="AW156" s="277">
        <f t="shared" si="139"/>
        <v>0</v>
      </c>
      <c r="AX156" s="277">
        <f t="shared" si="139"/>
        <v>0</v>
      </c>
      <c r="AY156" s="277">
        <f t="shared" si="139"/>
        <v>0</v>
      </c>
      <c r="AZ156" s="277">
        <f t="shared" si="139"/>
        <v>0</v>
      </c>
      <c r="BA156" s="277">
        <f t="shared" si="139"/>
        <v>0</v>
      </c>
      <c r="BB156" s="277">
        <f t="shared" si="139"/>
        <v>0</v>
      </c>
      <c r="BC156" s="277">
        <f t="shared" si="139"/>
        <v>0</v>
      </c>
      <c r="BD156" s="277">
        <f t="shared" si="139"/>
        <v>0</v>
      </c>
      <c r="BE156" s="277">
        <f t="shared" si="139"/>
        <v>0</v>
      </c>
      <c r="BF156" s="277">
        <f t="shared" si="139"/>
        <v>0</v>
      </c>
      <c r="BG156" s="277">
        <f t="shared" si="139"/>
        <v>0</v>
      </c>
      <c r="BH156" s="277">
        <f t="shared" si="139"/>
        <v>0</v>
      </c>
      <c r="BI156" s="277">
        <f t="shared" si="139"/>
        <v>0</v>
      </c>
      <c r="BJ156" s="277">
        <f t="shared" si="139"/>
        <v>0</v>
      </c>
      <c r="BK156" s="277">
        <f t="shared" si="139"/>
        <v>0</v>
      </c>
      <c r="BL156" s="277">
        <f t="shared" si="139"/>
        <v>0</v>
      </c>
      <c r="BM156" s="277">
        <f t="shared" si="139"/>
        <v>0</v>
      </c>
      <c r="BN156" s="277">
        <f t="shared" si="139"/>
        <v>0</v>
      </c>
    </row>
    <row r="157" spans="2:66" ht="15" hidden="1" thickBot="1" x14ac:dyDescent="0.4">
      <c r="B157" s="280">
        <v>23</v>
      </c>
      <c r="C157" s="286"/>
      <c r="D157" s="286"/>
      <c r="E157" s="277">
        <v>0</v>
      </c>
      <c r="F157" s="277">
        <v>0</v>
      </c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  <c r="V157" s="277"/>
      <c r="W157" s="277"/>
      <c r="X157" s="277"/>
      <c r="Y157" s="277"/>
      <c r="Z157" s="277"/>
      <c r="AA157" s="277"/>
      <c r="AB157" s="277"/>
      <c r="AC157" s="277">
        <f>$F$157*G134</f>
        <v>0</v>
      </c>
      <c r="AD157" s="277">
        <f t="shared" ref="AD157:BN157" si="140">$F$157*H134</f>
        <v>0</v>
      </c>
      <c r="AE157" s="277">
        <f t="shared" si="140"/>
        <v>0</v>
      </c>
      <c r="AF157" s="277">
        <f t="shared" si="140"/>
        <v>0</v>
      </c>
      <c r="AG157" s="277">
        <f t="shared" si="140"/>
        <v>0</v>
      </c>
      <c r="AH157" s="277">
        <f t="shared" si="140"/>
        <v>0</v>
      </c>
      <c r="AI157" s="277">
        <f t="shared" si="140"/>
        <v>0</v>
      </c>
      <c r="AJ157" s="277">
        <f t="shared" si="140"/>
        <v>0</v>
      </c>
      <c r="AK157" s="277">
        <f t="shared" si="140"/>
        <v>0</v>
      </c>
      <c r="AL157" s="277">
        <f t="shared" si="140"/>
        <v>0</v>
      </c>
      <c r="AM157" s="277">
        <f t="shared" si="140"/>
        <v>0</v>
      </c>
      <c r="AN157" s="277">
        <f t="shared" si="140"/>
        <v>0</v>
      </c>
      <c r="AO157" s="277">
        <f t="shared" si="140"/>
        <v>0</v>
      </c>
      <c r="AP157" s="277">
        <f t="shared" si="140"/>
        <v>0</v>
      </c>
      <c r="AQ157" s="277">
        <f t="shared" si="140"/>
        <v>0</v>
      </c>
      <c r="AR157" s="277">
        <f t="shared" si="140"/>
        <v>0</v>
      </c>
      <c r="AS157" s="277">
        <f t="shared" si="140"/>
        <v>0</v>
      </c>
      <c r="AT157" s="277">
        <f t="shared" si="140"/>
        <v>0</v>
      </c>
      <c r="AU157" s="277">
        <f t="shared" si="140"/>
        <v>0</v>
      </c>
      <c r="AV157" s="277">
        <f t="shared" si="140"/>
        <v>0</v>
      </c>
      <c r="AW157" s="277">
        <f t="shared" si="140"/>
        <v>0</v>
      </c>
      <c r="AX157" s="277">
        <f t="shared" si="140"/>
        <v>0</v>
      </c>
      <c r="AY157" s="277">
        <f t="shared" si="140"/>
        <v>0</v>
      </c>
      <c r="AZ157" s="277">
        <f t="shared" si="140"/>
        <v>0</v>
      </c>
      <c r="BA157" s="277">
        <f t="shared" si="140"/>
        <v>0</v>
      </c>
      <c r="BB157" s="277">
        <f t="shared" si="140"/>
        <v>0</v>
      </c>
      <c r="BC157" s="277">
        <f t="shared" si="140"/>
        <v>0</v>
      </c>
      <c r="BD157" s="277">
        <f t="shared" si="140"/>
        <v>0</v>
      </c>
      <c r="BE157" s="277">
        <f t="shared" si="140"/>
        <v>0</v>
      </c>
      <c r="BF157" s="277">
        <f t="shared" si="140"/>
        <v>0</v>
      </c>
      <c r="BG157" s="277">
        <f t="shared" si="140"/>
        <v>0</v>
      </c>
      <c r="BH157" s="277">
        <f t="shared" si="140"/>
        <v>0</v>
      </c>
      <c r="BI157" s="277">
        <f t="shared" si="140"/>
        <v>0</v>
      </c>
      <c r="BJ157" s="277">
        <f t="shared" si="140"/>
        <v>0</v>
      </c>
      <c r="BK157" s="277">
        <f t="shared" si="140"/>
        <v>0</v>
      </c>
      <c r="BL157" s="277">
        <f t="shared" si="140"/>
        <v>0</v>
      </c>
      <c r="BM157" s="277">
        <f t="shared" si="140"/>
        <v>0</v>
      </c>
      <c r="BN157" s="277">
        <f t="shared" si="140"/>
        <v>0</v>
      </c>
    </row>
    <row r="158" spans="2:66" ht="15" hidden="1" thickBot="1" x14ac:dyDescent="0.4">
      <c r="B158" s="280">
        <v>24</v>
      </c>
      <c r="C158" s="286"/>
      <c r="D158" s="286"/>
      <c r="E158" s="277">
        <v>0</v>
      </c>
      <c r="F158" s="277">
        <v>0</v>
      </c>
      <c r="G158" s="277"/>
      <c r="H158" s="27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277"/>
      <c r="AA158" s="277"/>
      <c r="AB158" s="277"/>
      <c r="AC158" s="277"/>
      <c r="AD158" s="277">
        <f>$F$158*G134</f>
        <v>0</v>
      </c>
      <c r="AE158" s="277">
        <f t="shared" ref="AE158:BN158" si="141">$F$158*H134</f>
        <v>0</v>
      </c>
      <c r="AF158" s="277">
        <f t="shared" si="141"/>
        <v>0</v>
      </c>
      <c r="AG158" s="277">
        <f t="shared" si="141"/>
        <v>0</v>
      </c>
      <c r="AH158" s="277">
        <f t="shared" si="141"/>
        <v>0</v>
      </c>
      <c r="AI158" s="277">
        <f t="shared" si="141"/>
        <v>0</v>
      </c>
      <c r="AJ158" s="277">
        <f t="shared" si="141"/>
        <v>0</v>
      </c>
      <c r="AK158" s="277">
        <f t="shared" si="141"/>
        <v>0</v>
      </c>
      <c r="AL158" s="277">
        <f t="shared" si="141"/>
        <v>0</v>
      </c>
      <c r="AM158" s="277">
        <f t="shared" si="141"/>
        <v>0</v>
      </c>
      <c r="AN158" s="277">
        <f t="shared" si="141"/>
        <v>0</v>
      </c>
      <c r="AO158" s="277">
        <f t="shared" si="141"/>
        <v>0</v>
      </c>
      <c r="AP158" s="277">
        <f t="shared" si="141"/>
        <v>0</v>
      </c>
      <c r="AQ158" s="277">
        <f t="shared" si="141"/>
        <v>0</v>
      </c>
      <c r="AR158" s="277">
        <f t="shared" si="141"/>
        <v>0</v>
      </c>
      <c r="AS158" s="277">
        <f t="shared" si="141"/>
        <v>0</v>
      </c>
      <c r="AT158" s="277">
        <f t="shared" si="141"/>
        <v>0</v>
      </c>
      <c r="AU158" s="277">
        <f t="shared" si="141"/>
        <v>0</v>
      </c>
      <c r="AV158" s="277">
        <f t="shared" si="141"/>
        <v>0</v>
      </c>
      <c r="AW158" s="277">
        <f t="shared" si="141"/>
        <v>0</v>
      </c>
      <c r="AX158" s="277">
        <f t="shared" si="141"/>
        <v>0</v>
      </c>
      <c r="AY158" s="277">
        <f t="shared" si="141"/>
        <v>0</v>
      </c>
      <c r="AZ158" s="277">
        <f t="shared" si="141"/>
        <v>0</v>
      </c>
      <c r="BA158" s="277">
        <f t="shared" si="141"/>
        <v>0</v>
      </c>
      <c r="BB158" s="277">
        <f t="shared" si="141"/>
        <v>0</v>
      </c>
      <c r="BC158" s="277">
        <f t="shared" si="141"/>
        <v>0</v>
      </c>
      <c r="BD158" s="277">
        <f t="shared" si="141"/>
        <v>0</v>
      </c>
      <c r="BE158" s="277">
        <f t="shared" si="141"/>
        <v>0</v>
      </c>
      <c r="BF158" s="277">
        <f t="shared" si="141"/>
        <v>0</v>
      </c>
      <c r="BG158" s="277">
        <f t="shared" si="141"/>
        <v>0</v>
      </c>
      <c r="BH158" s="277">
        <f t="shared" si="141"/>
        <v>0</v>
      </c>
      <c r="BI158" s="277">
        <f t="shared" si="141"/>
        <v>0</v>
      </c>
      <c r="BJ158" s="277">
        <f t="shared" si="141"/>
        <v>0</v>
      </c>
      <c r="BK158" s="277">
        <f t="shared" si="141"/>
        <v>0</v>
      </c>
      <c r="BL158" s="277">
        <f t="shared" si="141"/>
        <v>0</v>
      </c>
      <c r="BM158" s="277">
        <f t="shared" si="141"/>
        <v>0</v>
      </c>
      <c r="BN158" s="277">
        <f t="shared" si="141"/>
        <v>0</v>
      </c>
    </row>
    <row r="159" spans="2:66" ht="15" hidden="1" thickBot="1" x14ac:dyDescent="0.4">
      <c r="B159" s="280">
        <v>25</v>
      </c>
      <c r="C159" s="286"/>
      <c r="D159" s="286"/>
      <c r="E159" s="277">
        <v>0</v>
      </c>
      <c r="F159" s="277">
        <v>0</v>
      </c>
      <c r="G159" s="277"/>
      <c r="H159" s="277"/>
      <c r="I159" s="277"/>
      <c r="J159" s="277"/>
      <c r="K159" s="277"/>
      <c r="L159" s="277"/>
      <c r="M159" s="277"/>
      <c r="N159" s="277"/>
      <c r="O159" s="277"/>
      <c r="P159" s="277"/>
      <c r="Q159" s="277"/>
      <c r="R159" s="277"/>
      <c r="S159" s="277"/>
      <c r="T159" s="277"/>
      <c r="U159" s="277"/>
      <c r="V159" s="277"/>
      <c r="W159" s="277"/>
      <c r="X159" s="277"/>
      <c r="Y159" s="277"/>
      <c r="Z159" s="277"/>
      <c r="AA159" s="277"/>
      <c r="AB159" s="277"/>
      <c r="AC159" s="277"/>
      <c r="AD159" s="277"/>
      <c r="AE159" s="277">
        <f>$F$159*G134</f>
        <v>0</v>
      </c>
      <c r="AF159" s="277">
        <f t="shared" ref="AF159:BN159" si="142">$F$159*H134</f>
        <v>0</v>
      </c>
      <c r="AG159" s="277">
        <f t="shared" si="142"/>
        <v>0</v>
      </c>
      <c r="AH159" s="277">
        <f t="shared" si="142"/>
        <v>0</v>
      </c>
      <c r="AI159" s="277">
        <f t="shared" si="142"/>
        <v>0</v>
      </c>
      <c r="AJ159" s="277">
        <f t="shared" si="142"/>
        <v>0</v>
      </c>
      <c r="AK159" s="277">
        <f t="shared" si="142"/>
        <v>0</v>
      </c>
      <c r="AL159" s="277">
        <f t="shared" si="142"/>
        <v>0</v>
      </c>
      <c r="AM159" s="277">
        <f t="shared" si="142"/>
        <v>0</v>
      </c>
      <c r="AN159" s="277">
        <f t="shared" si="142"/>
        <v>0</v>
      </c>
      <c r="AO159" s="277">
        <f t="shared" si="142"/>
        <v>0</v>
      </c>
      <c r="AP159" s="277">
        <f t="shared" si="142"/>
        <v>0</v>
      </c>
      <c r="AQ159" s="277">
        <f t="shared" si="142"/>
        <v>0</v>
      </c>
      <c r="AR159" s="277">
        <f t="shared" si="142"/>
        <v>0</v>
      </c>
      <c r="AS159" s="277">
        <f t="shared" si="142"/>
        <v>0</v>
      </c>
      <c r="AT159" s="277">
        <f t="shared" si="142"/>
        <v>0</v>
      </c>
      <c r="AU159" s="277">
        <f t="shared" si="142"/>
        <v>0</v>
      </c>
      <c r="AV159" s="277">
        <f t="shared" si="142"/>
        <v>0</v>
      </c>
      <c r="AW159" s="277">
        <f t="shared" si="142"/>
        <v>0</v>
      </c>
      <c r="AX159" s="277">
        <f t="shared" si="142"/>
        <v>0</v>
      </c>
      <c r="AY159" s="277">
        <f t="shared" si="142"/>
        <v>0</v>
      </c>
      <c r="AZ159" s="277">
        <f t="shared" si="142"/>
        <v>0</v>
      </c>
      <c r="BA159" s="277">
        <f t="shared" si="142"/>
        <v>0</v>
      </c>
      <c r="BB159" s="277">
        <f t="shared" si="142"/>
        <v>0</v>
      </c>
      <c r="BC159" s="277">
        <f t="shared" si="142"/>
        <v>0</v>
      </c>
      <c r="BD159" s="277">
        <f t="shared" si="142"/>
        <v>0</v>
      </c>
      <c r="BE159" s="277">
        <f t="shared" si="142"/>
        <v>0</v>
      </c>
      <c r="BF159" s="277">
        <f t="shared" si="142"/>
        <v>0</v>
      </c>
      <c r="BG159" s="277">
        <f t="shared" si="142"/>
        <v>0</v>
      </c>
      <c r="BH159" s="277">
        <f t="shared" si="142"/>
        <v>0</v>
      </c>
      <c r="BI159" s="277">
        <f t="shared" si="142"/>
        <v>0</v>
      </c>
      <c r="BJ159" s="277">
        <f t="shared" si="142"/>
        <v>0</v>
      </c>
      <c r="BK159" s="277">
        <f t="shared" si="142"/>
        <v>0</v>
      </c>
      <c r="BL159" s="277">
        <f t="shared" si="142"/>
        <v>0</v>
      </c>
      <c r="BM159" s="277">
        <f t="shared" si="142"/>
        <v>0</v>
      </c>
      <c r="BN159" s="277">
        <f t="shared" si="142"/>
        <v>0</v>
      </c>
    </row>
    <row r="160" spans="2:66" ht="15" hidden="1" thickBot="1" x14ac:dyDescent="0.4">
      <c r="B160" s="280">
        <v>26</v>
      </c>
      <c r="C160" s="286"/>
      <c r="D160" s="286"/>
      <c r="E160" s="277">
        <v>0</v>
      </c>
      <c r="F160" s="277">
        <v>0</v>
      </c>
      <c r="G160" s="277"/>
      <c r="H160" s="277"/>
      <c r="I160" s="277"/>
      <c r="J160" s="277"/>
      <c r="K160" s="277"/>
      <c r="L160" s="277"/>
      <c r="M160" s="277"/>
      <c r="N160" s="277"/>
      <c r="O160" s="277"/>
      <c r="P160" s="277"/>
      <c r="Q160" s="277"/>
      <c r="R160" s="277"/>
      <c r="S160" s="277"/>
      <c r="T160" s="277"/>
      <c r="U160" s="277"/>
      <c r="V160" s="277"/>
      <c r="W160" s="277"/>
      <c r="X160" s="277"/>
      <c r="Y160" s="277"/>
      <c r="Z160" s="277"/>
      <c r="AA160" s="277"/>
      <c r="AB160" s="277"/>
      <c r="AC160" s="277"/>
      <c r="AD160" s="277"/>
      <c r="AE160" s="277"/>
      <c r="AF160" s="277">
        <f>$F$160*G134</f>
        <v>0</v>
      </c>
      <c r="AG160" s="277">
        <f t="shared" ref="AG160:BN160" si="143">$F$160*H134</f>
        <v>0</v>
      </c>
      <c r="AH160" s="277">
        <f t="shared" si="143"/>
        <v>0</v>
      </c>
      <c r="AI160" s="277">
        <f t="shared" si="143"/>
        <v>0</v>
      </c>
      <c r="AJ160" s="277">
        <f t="shared" si="143"/>
        <v>0</v>
      </c>
      <c r="AK160" s="277">
        <f t="shared" si="143"/>
        <v>0</v>
      </c>
      <c r="AL160" s="277">
        <f t="shared" si="143"/>
        <v>0</v>
      </c>
      <c r="AM160" s="277">
        <f t="shared" si="143"/>
        <v>0</v>
      </c>
      <c r="AN160" s="277">
        <f t="shared" si="143"/>
        <v>0</v>
      </c>
      <c r="AO160" s="277">
        <f t="shared" si="143"/>
        <v>0</v>
      </c>
      <c r="AP160" s="277">
        <f t="shared" si="143"/>
        <v>0</v>
      </c>
      <c r="AQ160" s="277">
        <f t="shared" si="143"/>
        <v>0</v>
      </c>
      <c r="AR160" s="277">
        <f t="shared" si="143"/>
        <v>0</v>
      </c>
      <c r="AS160" s="277">
        <f t="shared" si="143"/>
        <v>0</v>
      </c>
      <c r="AT160" s="277">
        <f t="shared" si="143"/>
        <v>0</v>
      </c>
      <c r="AU160" s="277">
        <f t="shared" si="143"/>
        <v>0</v>
      </c>
      <c r="AV160" s="277">
        <f t="shared" si="143"/>
        <v>0</v>
      </c>
      <c r="AW160" s="277">
        <f t="shared" si="143"/>
        <v>0</v>
      </c>
      <c r="AX160" s="277">
        <f t="shared" si="143"/>
        <v>0</v>
      </c>
      <c r="AY160" s="277">
        <f t="shared" si="143"/>
        <v>0</v>
      </c>
      <c r="AZ160" s="277">
        <f t="shared" si="143"/>
        <v>0</v>
      </c>
      <c r="BA160" s="277">
        <f t="shared" si="143"/>
        <v>0</v>
      </c>
      <c r="BB160" s="277">
        <f t="shared" si="143"/>
        <v>0</v>
      </c>
      <c r="BC160" s="277">
        <f t="shared" si="143"/>
        <v>0</v>
      </c>
      <c r="BD160" s="277">
        <f t="shared" si="143"/>
        <v>0</v>
      </c>
      <c r="BE160" s="277">
        <f t="shared" si="143"/>
        <v>0</v>
      </c>
      <c r="BF160" s="277">
        <f t="shared" si="143"/>
        <v>0</v>
      </c>
      <c r="BG160" s="277">
        <f t="shared" si="143"/>
        <v>0</v>
      </c>
      <c r="BH160" s="277">
        <f t="shared" si="143"/>
        <v>0</v>
      </c>
      <c r="BI160" s="277">
        <f t="shared" si="143"/>
        <v>0</v>
      </c>
      <c r="BJ160" s="277">
        <f t="shared" si="143"/>
        <v>0</v>
      </c>
      <c r="BK160" s="277">
        <f t="shared" si="143"/>
        <v>0</v>
      </c>
      <c r="BL160" s="277">
        <f t="shared" si="143"/>
        <v>0</v>
      </c>
      <c r="BM160" s="277">
        <f t="shared" si="143"/>
        <v>0</v>
      </c>
      <c r="BN160" s="277">
        <f t="shared" si="143"/>
        <v>0</v>
      </c>
    </row>
    <row r="161" spans="2:66" ht="15" hidden="1" thickBot="1" x14ac:dyDescent="0.4">
      <c r="B161" s="280">
        <v>27</v>
      </c>
      <c r="C161" s="286"/>
      <c r="D161" s="286"/>
      <c r="E161" s="277">
        <v>0</v>
      </c>
      <c r="F161" s="277">
        <v>0</v>
      </c>
      <c r="G161" s="277"/>
      <c r="H161" s="277"/>
      <c r="I161" s="277"/>
      <c r="J161" s="277"/>
      <c r="K161" s="277"/>
      <c r="L161" s="277"/>
      <c r="M161" s="277"/>
      <c r="N161" s="277"/>
      <c r="O161" s="277"/>
      <c r="P161" s="277"/>
      <c r="Q161" s="277"/>
      <c r="R161" s="277"/>
      <c r="S161" s="277"/>
      <c r="T161" s="277"/>
      <c r="U161" s="277"/>
      <c r="V161" s="277"/>
      <c r="W161" s="277"/>
      <c r="X161" s="277"/>
      <c r="Y161" s="277"/>
      <c r="Z161" s="277"/>
      <c r="AA161" s="277"/>
      <c r="AB161" s="277"/>
      <c r="AC161" s="277"/>
      <c r="AD161" s="277"/>
      <c r="AE161" s="277"/>
      <c r="AF161" s="277"/>
      <c r="AG161" s="277">
        <f>$F$161*G134</f>
        <v>0</v>
      </c>
      <c r="AH161" s="277">
        <f t="shared" ref="AH161:BN161" si="144">$F$161*H134</f>
        <v>0</v>
      </c>
      <c r="AI161" s="277">
        <f t="shared" si="144"/>
        <v>0</v>
      </c>
      <c r="AJ161" s="277">
        <f t="shared" si="144"/>
        <v>0</v>
      </c>
      <c r="AK161" s="277">
        <f t="shared" si="144"/>
        <v>0</v>
      </c>
      <c r="AL161" s="277">
        <f t="shared" si="144"/>
        <v>0</v>
      </c>
      <c r="AM161" s="277">
        <f t="shared" si="144"/>
        <v>0</v>
      </c>
      <c r="AN161" s="277">
        <f t="shared" si="144"/>
        <v>0</v>
      </c>
      <c r="AO161" s="277">
        <f t="shared" si="144"/>
        <v>0</v>
      </c>
      <c r="AP161" s="277">
        <f t="shared" si="144"/>
        <v>0</v>
      </c>
      <c r="AQ161" s="277">
        <f t="shared" si="144"/>
        <v>0</v>
      </c>
      <c r="AR161" s="277">
        <f t="shared" si="144"/>
        <v>0</v>
      </c>
      <c r="AS161" s="277">
        <f t="shared" si="144"/>
        <v>0</v>
      </c>
      <c r="AT161" s="277">
        <f t="shared" si="144"/>
        <v>0</v>
      </c>
      <c r="AU161" s="277">
        <f t="shared" si="144"/>
        <v>0</v>
      </c>
      <c r="AV161" s="277">
        <f t="shared" si="144"/>
        <v>0</v>
      </c>
      <c r="AW161" s="277">
        <f t="shared" si="144"/>
        <v>0</v>
      </c>
      <c r="AX161" s="277">
        <f t="shared" si="144"/>
        <v>0</v>
      </c>
      <c r="AY161" s="277">
        <f t="shared" si="144"/>
        <v>0</v>
      </c>
      <c r="AZ161" s="277">
        <f t="shared" si="144"/>
        <v>0</v>
      </c>
      <c r="BA161" s="277">
        <f t="shared" si="144"/>
        <v>0</v>
      </c>
      <c r="BB161" s="277">
        <f t="shared" si="144"/>
        <v>0</v>
      </c>
      <c r="BC161" s="277">
        <f t="shared" si="144"/>
        <v>0</v>
      </c>
      <c r="BD161" s="277">
        <f t="shared" si="144"/>
        <v>0</v>
      </c>
      <c r="BE161" s="277">
        <f t="shared" si="144"/>
        <v>0</v>
      </c>
      <c r="BF161" s="277">
        <f t="shared" si="144"/>
        <v>0</v>
      </c>
      <c r="BG161" s="277">
        <f t="shared" si="144"/>
        <v>0</v>
      </c>
      <c r="BH161" s="277">
        <f t="shared" si="144"/>
        <v>0</v>
      </c>
      <c r="BI161" s="277">
        <f t="shared" si="144"/>
        <v>0</v>
      </c>
      <c r="BJ161" s="277">
        <f t="shared" si="144"/>
        <v>0</v>
      </c>
      <c r="BK161" s="277">
        <f t="shared" si="144"/>
        <v>0</v>
      </c>
      <c r="BL161" s="277">
        <f t="shared" si="144"/>
        <v>0</v>
      </c>
      <c r="BM161" s="277">
        <f t="shared" si="144"/>
        <v>0</v>
      </c>
      <c r="BN161" s="277">
        <f t="shared" si="144"/>
        <v>0</v>
      </c>
    </row>
    <row r="162" spans="2:66" ht="15" hidden="1" thickBot="1" x14ac:dyDescent="0.4">
      <c r="B162" s="280">
        <v>28</v>
      </c>
      <c r="C162" s="286"/>
      <c r="D162" s="286"/>
      <c r="E162" s="277">
        <v>0</v>
      </c>
      <c r="F162" s="277">
        <v>0</v>
      </c>
      <c r="G162" s="277"/>
      <c r="H162" s="27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  <c r="V162" s="277"/>
      <c r="W162" s="277"/>
      <c r="X162" s="277"/>
      <c r="Y162" s="277"/>
      <c r="Z162" s="277"/>
      <c r="AA162" s="277"/>
      <c r="AB162" s="277"/>
      <c r="AC162" s="277"/>
      <c r="AD162" s="277"/>
      <c r="AE162" s="277"/>
      <c r="AF162" s="277"/>
      <c r="AG162" s="277"/>
      <c r="AH162" s="277">
        <f>$F$162*G134</f>
        <v>0</v>
      </c>
      <c r="AI162" s="277">
        <f t="shared" ref="AI162:BN162" si="145">$F$162*H134</f>
        <v>0</v>
      </c>
      <c r="AJ162" s="277">
        <f t="shared" si="145"/>
        <v>0</v>
      </c>
      <c r="AK162" s="277">
        <f t="shared" si="145"/>
        <v>0</v>
      </c>
      <c r="AL162" s="277">
        <f t="shared" si="145"/>
        <v>0</v>
      </c>
      <c r="AM162" s="277">
        <f t="shared" si="145"/>
        <v>0</v>
      </c>
      <c r="AN162" s="277">
        <f t="shared" si="145"/>
        <v>0</v>
      </c>
      <c r="AO162" s="277">
        <f t="shared" si="145"/>
        <v>0</v>
      </c>
      <c r="AP162" s="277">
        <f t="shared" si="145"/>
        <v>0</v>
      </c>
      <c r="AQ162" s="277">
        <f t="shared" si="145"/>
        <v>0</v>
      </c>
      <c r="AR162" s="277">
        <f t="shared" si="145"/>
        <v>0</v>
      </c>
      <c r="AS162" s="277">
        <f t="shared" si="145"/>
        <v>0</v>
      </c>
      <c r="AT162" s="277">
        <f t="shared" si="145"/>
        <v>0</v>
      </c>
      <c r="AU162" s="277">
        <f t="shared" si="145"/>
        <v>0</v>
      </c>
      <c r="AV162" s="277">
        <f t="shared" si="145"/>
        <v>0</v>
      </c>
      <c r="AW162" s="277">
        <f t="shared" si="145"/>
        <v>0</v>
      </c>
      <c r="AX162" s="277">
        <f t="shared" si="145"/>
        <v>0</v>
      </c>
      <c r="AY162" s="277">
        <f t="shared" si="145"/>
        <v>0</v>
      </c>
      <c r="AZ162" s="277">
        <f t="shared" si="145"/>
        <v>0</v>
      </c>
      <c r="BA162" s="277">
        <f t="shared" si="145"/>
        <v>0</v>
      </c>
      <c r="BB162" s="277">
        <f t="shared" si="145"/>
        <v>0</v>
      </c>
      <c r="BC162" s="277">
        <f t="shared" si="145"/>
        <v>0</v>
      </c>
      <c r="BD162" s="277">
        <f t="shared" si="145"/>
        <v>0</v>
      </c>
      <c r="BE162" s="277">
        <f t="shared" si="145"/>
        <v>0</v>
      </c>
      <c r="BF162" s="277">
        <f t="shared" si="145"/>
        <v>0</v>
      </c>
      <c r="BG162" s="277">
        <f t="shared" si="145"/>
        <v>0</v>
      </c>
      <c r="BH162" s="277">
        <f t="shared" si="145"/>
        <v>0</v>
      </c>
      <c r="BI162" s="277">
        <f t="shared" si="145"/>
        <v>0</v>
      </c>
      <c r="BJ162" s="277">
        <f t="shared" si="145"/>
        <v>0</v>
      </c>
      <c r="BK162" s="277">
        <f t="shared" si="145"/>
        <v>0</v>
      </c>
      <c r="BL162" s="277">
        <f t="shared" si="145"/>
        <v>0</v>
      </c>
      <c r="BM162" s="277">
        <f t="shared" si="145"/>
        <v>0</v>
      </c>
      <c r="BN162" s="277">
        <f t="shared" si="145"/>
        <v>0</v>
      </c>
    </row>
    <row r="163" spans="2:66" ht="15" hidden="1" thickBot="1" x14ac:dyDescent="0.4">
      <c r="B163" s="280">
        <v>29</v>
      </c>
      <c r="C163" s="286"/>
      <c r="D163" s="286"/>
      <c r="E163" s="277">
        <v>0</v>
      </c>
      <c r="F163" s="277">
        <v>0</v>
      </c>
      <c r="G163" s="277"/>
      <c r="H163" s="277"/>
      <c r="I163" s="277"/>
      <c r="J163" s="277"/>
      <c r="K163" s="277"/>
      <c r="L163" s="277"/>
      <c r="M163" s="277"/>
      <c r="N163" s="277"/>
      <c r="O163" s="277"/>
      <c r="P163" s="277"/>
      <c r="Q163" s="277"/>
      <c r="R163" s="277"/>
      <c r="S163" s="277"/>
      <c r="T163" s="277"/>
      <c r="U163" s="277"/>
      <c r="V163" s="277"/>
      <c r="W163" s="277"/>
      <c r="X163" s="277"/>
      <c r="Y163" s="277"/>
      <c r="Z163" s="277"/>
      <c r="AA163" s="277"/>
      <c r="AB163" s="277"/>
      <c r="AC163" s="277"/>
      <c r="AD163" s="277"/>
      <c r="AE163" s="277"/>
      <c r="AF163" s="277"/>
      <c r="AG163" s="277"/>
      <c r="AH163" s="277"/>
      <c r="AI163" s="277">
        <f>$F$163*G134</f>
        <v>0</v>
      </c>
      <c r="AJ163" s="277">
        <f t="shared" ref="AJ163:BN163" si="146">$F$163*H134</f>
        <v>0</v>
      </c>
      <c r="AK163" s="277">
        <f t="shared" si="146"/>
        <v>0</v>
      </c>
      <c r="AL163" s="277">
        <f t="shared" si="146"/>
        <v>0</v>
      </c>
      <c r="AM163" s="277">
        <f t="shared" si="146"/>
        <v>0</v>
      </c>
      <c r="AN163" s="277">
        <f t="shared" si="146"/>
        <v>0</v>
      </c>
      <c r="AO163" s="277">
        <f t="shared" si="146"/>
        <v>0</v>
      </c>
      <c r="AP163" s="277">
        <f t="shared" si="146"/>
        <v>0</v>
      </c>
      <c r="AQ163" s="277">
        <f t="shared" si="146"/>
        <v>0</v>
      </c>
      <c r="AR163" s="277">
        <f t="shared" si="146"/>
        <v>0</v>
      </c>
      <c r="AS163" s="277">
        <f t="shared" si="146"/>
        <v>0</v>
      </c>
      <c r="AT163" s="277">
        <f t="shared" si="146"/>
        <v>0</v>
      </c>
      <c r="AU163" s="277">
        <f t="shared" si="146"/>
        <v>0</v>
      </c>
      <c r="AV163" s="277">
        <f t="shared" si="146"/>
        <v>0</v>
      </c>
      <c r="AW163" s="277">
        <f t="shared" si="146"/>
        <v>0</v>
      </c>
      <c r="AX163" s="277">
        <f t="shared" si="146"/>
        <v>0</v>
      </c>
      <c r="AY163" s="277">
        <f t="shared" si="146"/>
        <v>0</v>
      </c>
      <c r="AZ163" s="277">
        <f t="shared" si="146"/>
        <v>0</v>
      </c>
      <c r="BA163" s="277">
        <f t="shared" si="146"/>
        <v>0</v>
      </c>
      <c r="BB163" s="277">
        <f t="shared" si="146"/>
        <v>0</v>
      </c>
      <c r="BC163" s="277">
        <f t="shared" si="146"/>
        <v>0</v>
      </c>
      <c r="BD163" s="277">
        <f t="shared" si="146"/>
        <v>0</v>
      </c>
      <c r="BE163" s="277">
        <f t="shared" si="146"/>
        <v>0</v>
      </c>
      <c r="BF163" s="277">
        <f t="shared" si="146"/>
        <v>0</v>
      </c>
      <c r="BG163" s="277">
        <f t="shared" si="146"/>
        <v>0</v>
      </c>
      <c r="BH163" s="277">
        <f t="shared" si="146"/>
        <v>0</v>
      </c>
      <c r="BI163" s="277">
        <f t="shared" si="146"/>
        <v>0</v>
      </c>
      <c r="BJ163" s="277">
        <f t="shared" si="146"/>
        <v>0</v>
      </c>
      <c r="BK163" s="277">
        <f t="shared" si="146"/>
        <v>0</v>
      </c>
      <c r="BL163" s="277">
        <f t="shared" si="146"/>
        <v>0</v>
      </c>
      <c r="BM163" s="277">
        <f t="shared" si="146"/>
        <v>0</v>
      </c>
      <c r="BN163" s="277">
        <f t="shared" si="146"/>
        <v>0</v>
      </c>
    </row>
    <row r="164" spans="2:66" ht="15" hidden="1" thickBot="1" x14ac:dyDescent="0.4">
      <c r="B164" s="280">
        <v>30</v>
      </c>
      <c r="C164" s="286"/>
      <c r="D164" s="286"/>
      <c r="E164" s="277">
        <v>0</v>
      </c>
      <c r="F164" s="277">
        <v>0</v>
      </c>
      <c r="G164" s="277"/>
      <c r="H164" s="277"/>
      <c r="I164" s="277"/>
      <c r="J164" s="277"/>
      <c r="K164" s="277"/>
      <c r="L164" s="277"/>
      <c r="M164" s="277"/>
      <c r="N164" s="277"/>
      <c r="O164" s="277"/>
      <c r="P164" s="277"/>
      <c r="Q164" s="277"/>
      <c r="R164" s="277"/>
      <c r="S164" s="277"/>
      <c r="T164" s="277"/>
      <c r="U164" s="277"/>
      <c r="V164" s="277"/>
      <c r="W164" s="277"/>
      <c r="X164" s="277"/>
      <c r="Y164" s="277"/>
      <c r="Z164" s="277"/>
      <c r="AA164" s="277"/>
      <c r="AB164" s="277"/>
      <c r="AC164" s="277"/>
      <c r="AD164" s="277"/>
      <c r="AE164" s="277"/>
      <c r="AF164" s="277"/>
      <c r="AG164" s="277"/>
      <c r="AH164" s="277"/>
      <c r="AI164" s="277"/>
      <c r="AJ164" s="277">
        <f>$F$164*G134</f>
        <v>0</v>
      </c>
      <c r="AK164" s="277">
        <f t="shared" ref="AK164:BN164" si="147">$F$164*H134</f>
        <v>0</v>
      </c>
      <c r="AL164" s="277">
        <f t="shared" si="147"/>
        <v>0</v>
      </c>
      <c r="AM164" s="277">
        <f t="shared" si="147"/>
        <v>0</v>
      </c>
      <c r="AN164" s="277">
        <f t="shared" si="147"/>
        <v>0</v>
      </c>
      <c r="AO164" s="277">
        <f t="shared" si="147"/>
        <v>0</v>
      </c>
      <c r="AP164" s="277">
        <f t="shared" si="147"/>
        <v>0</v>
      </c>
      <c r="AQ164" s="277">
        <f t="shared" si="147"/>
        <v>0</v>
      </c>
      <c r="AR164" s="277">
        <f t="shared" si="147"/>
        <v>0</v>
      </c>
      <c r="AS164" s="277">
        <f t="shared" si="147"/>
        <v>0</v>
      </c>
      <c r="AT164" s="277">
        <f t="shared" si="147"/>
        <v>0</v>
      </c>
      <c r="AU164" s="277">
        <f t="shared" si="147"/>
        <v>0</v>
      </c>
      <c r="AV164" s="277">
        <f t="shared" si="147"/>
        <v>0</v>
      </c>
      <c r="AW164" s="277">
        <f t="shared" si="147"/>
        <v>0</v>
      </c>
      <c r="AX164" s="277">
        <f t="shared" si="147"/>
        <v>0</v>
      </c>
      <c r="AY164" s="277">
        <f t="shared" si="147"/>
        <v>0</v>
      </c>
      <c r="AZ164" s="277">
        <f t="shared" si="147"/>
        <v>0</v>
      </c>
      <c r="BA164" s="277">
        <f t="shared" si="147"/>
        <v>0</v>
      </c>
      <c r="BB164" s="277">
        <f t="shared" si="147"/>
        <v>0</v>
      </c>
      <c r="BC164" s="277">
        <f t="shared" si="147"/>
        <v>0</v>
      </c>
      <c r="BD164" s="277">
        <f t="shared" si="147"/>
        <v>0</v>
      </c>
      <c r="BE164" s="277">
        <f t="shared" si="147"/>
        <v>0</v>
      </c>
      <c r="BF164" s="277">
        <f t="shared" si="147"/>
        <v>0</v>
      </c>
      <c r="BG164" s="277">
        <f t="shared" si="147"/>
        <v>0</v>
      </c>
      <c r="BH164" s="277">
        <f t="shared" si="147"/>
        <v>0</v>
      </c>
      <c r="BI164" s="277">
        <f t="shared" si="147"/>
        <v>0</v>
      </c>
      <c r="BJ164" s="277">
        <f t="shared" si="147"/>
        <v>0</v>
      </c>
      <c r="BK164" s="277">
        <f t="shared" si="147"/>
        <v>0</v>
      </c>
      <c r="BL164" s="277">
        <f t="shared" si="147"/>
        <v>0</v>
      </c>
      <c r="BM164" s="277">
        <f t="shared" si="147"/>
        <v>0</v>
      </c>
      <c r="BN164" s="277">
        <f t="shared" si="147"/>
        <v>0</v>
      </c>
    </row>
    <row r="165" spans="2:66" ht="15" hidden="1" thickBot="1" x14ac:dyDescent="0.4">
      <c r="B165" s="280">
        <v>31</v>
      </c>
      <c r="C165" s="286"/>
      <c r="D165" s="286"/>
      <c r="E165" s="277">
        <v>0</v>
      </c>
      <c r="F165" s="277">
        <v>0</v>
      </c>
      <c r="G165" s="277"/>
      <c r="H165" s="27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277"/>
      <c r="AD165" s="277"/>
      <c r="AE165" s="277"/>
      <c r="AF165" s="277"/>
      <c r="AG165" s="277"/>
      <c r="AH165" s="277"/>
      <c r="AI165" s="277"/>
      <c r="AJ165" s="277"/>
      <c r="AK165" s="277">
        <f>$F$165*G134</f>
        <v>0</v>
      </c>
      <c r="AL165" s="277">
        <f t="shared" ref="AL165:BN165" si="148">$F$165*H134</f>
        <v>0</v>
      </c>
      <c r="AM165" s="277">
        <f t="shared" si="148"/>
        <v>0</v>
      </c>
      <c r="AN165" s="277">
        <f t="shared" si="148"/>
        <v>0</v>
      </c>
      <c r="AO165" s="277">
        <f t="shared" si="148"/>
        <v>0</v>
      </c>
      <c r="AP165" s="277">
        <f t="shared" si="148"/>
        <v>0</v>
      </c>
      <c r="AQ165" s="277">
        <f t="shared" si="148"/>
        <v>0</v>
      </c>
      <c r="AR165" s="277">
        <f t="shared" si="148"/>
        <v>0</v>
      </c>
      <c r="AS165" s="277">
        <f t="shared" si="148"/>
        <v>0</v>
      </c>
      <c r="AT165" s="277">
        <f t="shared" si="148"/>
        <v>0</v>
      </c>
      <c r="AU165" s="277">
        <f t="shared" si="148"/>
        <v>0</v>
      </c>
      <c r="AV165" s="277">
        <f t="shared" si="148"/>
        <v>0</v>
      </c>
      <c r="AW165" s="277">
        <f t="shared" si="148"/>
        <v>0</v>
      </c>
      <c r="AX165" s="277">
        <f t="shared" si="148"/>
        <v>0</v>
      </c>
      <c r="AY165" s="277">
        <f t="shared" si="148"/>
        <v>0</v>
      </c>
      <c r="AZ165" s="277">
        <f t="shared" si="148"/>
        <v>0</v>
      </c>
      <c r="BA165" s="277">
        <f t="shared" si="148"/>
        <v>0</v>
      </c>
      <c r="BB165" s="277">
        <f t="shared" si="148"/>
        <v>0</v>
      </c>
      <c r="BC165" s="277">
        <f t="shared" si="148"/>
        <v>0</v>
      </c>
      <c r="BD165" s="277">
        <f t="shared" si="148"/>
        <v>0</v>
      </c>
      <c r="BE165" s="277">
        <f t="shared" si="148"/>
        <v>0</v>
      </c>
      <c r="BF165" s="277">
        <f t="shared" si="148"/>
        <v>0</v>
      </c>
      <c r="BG165" s="277">
        <f t="shared" si="148"/>
        <v>0</v>
      </c>
      <c r="BH165" s="277">
        <f t="shared" si="148"/>
        <v>0</v>
      </c>
      <c r="BI165" s="277">
        <f t="shared" si="148"/>
        <v>0</v>
      </c>
      <c r="BJ165" s="277">
        <f t="shared" si="148"/>
        <v>0</v>
      </c>
      <c r="BK165" s="277">
        <f t="shared" si="148"/>
        <v>0</v>
      </c>
      <c r="BL165" s="277">
        <f t="shared" si="148"/>
        <v>0</v>
      </c>
      <c r="BM165" s="277">
        <f t="shared" si="148"/>
        <v>0</v>
      </c>
      <c r="BN165" s="277">
        <f t="shared" si="148"/>
        <v>0</v>
      </c>
    </row>
    <row r="166" spans="2:66" ht="15" hidden="1" thickBot="1" x14ac:dyDescent="0.4">
      <c r="B166" s="280">
        <v>32</v>
      </c>
      <c r="C166" s="286"/>
      <c r="D166" s="286"/>
      <c r="E166" s="277">
        <v>0</v>
      </c>
      <c r="F166" s="277">
        <v>0</v>
      </c>
      <c r="G166" s="277"/>
      <c r="H166" s="277"/>
      <c r="I166" s="277"/>
      <c r="J166" s="277"/>
      <c r="K166" s="277"/>
      <c r="L166" s="277"/>
      <c r="M166" s="277"/>
      <c r="N166" s="277"/>
      <c r="O166" s="277"/>
      <c r="P166" s="277"/>
      <c r="Q166" s="277"/>
      <c r="R166" s="277"/>
      <c r="S166" s="277"/>
      <c r="T166" s="277"/>
      <c r="U166" s="277"/>
      <c r="V166" s="277"/>
      <c r="W166" s="277"/>
      <c r="X166" s="277"/>
      <c r="Y166" s="277"/>
      <c r="Z166" s="277"/>
      <c r="AA166" s="277"/>
      <c r="AB166" s="277"/>
      <c r="AC166" s="277"/>
      <c r="AD166" s="277"/>
      <c r="AE166" s="277"/>
      <c r="AF166" s="277"/>
      <c r="AG166" s="277"/>
      <c r="AH166" s="277"/>
      <c r="AI166" s="277"/>
      <c r="AJ166" s="277"/>
      <c r="AK166" s="277"/>
      <c r="AL166" s="277">
        <f>$F$166*G134</f>
        <v>0</v>
      </c>
      <c r="AM166" s="277">
        <f t="shared" ref="AM166:BN166" si="149">$F$166*H134</f>
        <v>0</v>
      </c>
      <c r="AN166" s="277">
        <f t="shared" si="149"/>
        <v>0</v>
      </c>
      <c r="AO166" s="277">
        <f t="shared" si="149"/>
        <v>0</v>
      </c>
      <c r="AP166" s="277">
        <f t="shared" si="149"/>
        <v>0</v>
      </c>
      <c r="AQ166" s="277">
        <f t="shared" si="149"/>
        <v>0</v>
      </c>
      <c r="AR166" s="277">
        <f t="shared" si="149"/>
        <v>0</v>
      </c>
      <c r="AS166" s="277">
        <f t="shared" si="149"/>
        <v>0</v>
      </c>
      <c r="AT166" s="277">
        <f t="shared" si="149"/>
        <v>0</v>
      </c>
      <c r="AU166" s="277">
        <f t="shared" si="149"/>
        <v>0</v>
      </c>
      <c r="AV166" s="277">
        <f t="shared" si="149"/>
        <v>0</v>
      </c>
      <c r="AW166" s="277">
        <f t="shared" si="149"/>
        <v>0</v>
      </c>
      <c r="AX166" s="277">
        <f t="shared" si="149"/>
        <v>0</v>
      </c>
      <c r="AY166" s="277">
        <f t="shared" si="149"/>
        <v>0</v>
      </c>
      <c r="AZ166" s="277">
        <f t="shared" si="149"/>
        <v>0</v>
      </c>
      <c r="BA166" s="277">
        <f t="shared" si="149"/>
        <v>0</v>
      </c>
      <c r="BB166" s="277">
        <f t="shared" si="149"/>
        <v>0</v>
      </c>
      <c r="BC166" s="277">
        <f t="shared" si="149"/>
        <v>0</v>
      </c>
      <c r="BD166" s="277">
        <f t="shared" si="149"/>
        <v>0</v>
      </c>
      <c r="BE166" s="277">
        <f t="shared" si="149"/>
        <v>0</v>
      </c>
      <c r="BF166" s="277">
        <f t="shared" si="149"/>
        <v>0</v>
      </c>
      <c r="BG166" s="277">
        <f t="shared" si="149"/>
        <v>0</v>
      </c>
      <c r="BH166" s="277">
        <f t="shared" si="149"/>
        <v>0</v>
      </c>
      <c r="BI166" s="277">
        <f t="shared" si="149"/>
        <v>0</v>
      </c>
      <c r="BJ166" s="277">
        <f t="shared" si="149"/>
        <v>0</v>
      </c>
      <c r="BK166" s="277">
        <f t="shared" si="149"/>
        <v>0</v>
      </c>
      <c r="BL166" s="277">
        <f t="shared" si="149"/>
        <v>0</v>
      </c>
      <c r="BM166" s="277">
        <f t="shared" si="149"/>
        <v>0</v>
      </c>
      <c r="BN166" s="277">
        <f t="shared" si="149"/>
        <v>0</v>
      </c>
    </row>
    <row r="167" spans="2:66" ht="15" hidden="1" thickBot="1" x14ac:dyDescent="0.4">
      <c r="B167" s="280">
        <v>33</v>
      </c>
      <c r="C167" s="286"/>
      <c r="D167" s="286"/>
      <c r="E167" s="277">
        <v>0</v>
      </c>
      <c r="F167" s="277">
        <v>0</v>
      </c>
      <c r="G167" s="277"/>
      <c r="H167" s="277"/>
      <c r="I167" s="277"/>
      <c r="J167" s="277"/>
      <c r="K167" s="277"/>
      <c r="L167" s="277"/>
      <c r="M167" s="277"/>
      <c r="N167" s="277"/>
      <c r="O167" s="277"/>
      <c r="P167" s="277"/>
      <c r="Q167" s="277"/>
      <c r="R167" s="277"/>
      <c r="S167" s="277"/>
      <c r="T167" s="277"/>
      <c r="U167" s="277"/>
      <c r="V167" s="277"/>
      <c r="W167" s="277"/>
      <c r="X167" s="277"/>
      <c r="Y167" s="277"/>
      <c r="Z167" s="277"/>
      <c r="AA167" s="277"/>
      <c r="AB167" s="277"/>
      <c r="AC167" s="277"/>
      <c r="AD167" s="277"/>
      <c r="AE167" s="277"/>
      <c r="AF167" s="277"/>
      <c r="AG167" s="277"/>
      <c r="AH167" s="277"/>
      <c r="AI167" s="277"/>
      <c r="AJ167" s="277"/>
      <c r="AK167" s="277"/>
      <c r="AL167" s="277"/>
      <c r="AM167" s="277">
        <f>$F$167*G134</f>
        <v>0</v>
      </c>
      <c r="AN167" s="277">
        <f t="shared" ref="AN167:BN167" si="150">$F$167*H134</f>
        <v>0</v>
      </c>
      <c r="AO167" s="277">
        <f t="shared" si="150"/>
        <v>0</v>
      </c>
      <c r="AP167" s="277">
        <f t="shared" si="150"/>
        <v>0</v>
      </c>
      <c r="AQ167" s="277">
        <f t="shared" si="150"/>
        <v>0</v>
      </c>
      <c r="AR167" s="277">
        <f t="shared" si="150"/>
        <v>0</v>
      </c>
      <c r="AS167" s="277">
        <f t="shared" si="150"/>
        <v>0</v>
      </c>
      <c r="AT167" s="277">
        <f t="shared" si="150"/>
        <v>0</v>
      </c>
      <c r="AU167" s="277">
        <f t="shared" si="150"/>
        <v>0</v>
      </c>
      <c r="AV167" s="277">
        <f t="shared" si="150"/>
        <v>0</v>
      </c>
      <c r="AW167" s="277">
        <f t="shared" si="150"/>
        <v>0</v>
      </c>
      <c r="AX167" s="277">
        <f t="shared" si="150"/>
        <v>0</v>
      </c>
      <c r="AY167" s="277">
        <f t="shared" si="150"/>
        <v>0</v>
      </c>
      <c r="AZ167" s="277">
        <f t="shared" si="150"/>
        <v>0</v>
      </c>
      <c r="BA167" s="277">
        <f t="shared" si="150"/>
        <v>0</v>
      </c>
      <c r="BB167" s="277">
        <f t="shared" si="150"/>
        <v>0</v>
      </c>
      <c r="BC167" s="277">
        <f t="shared" si="150"/>
        <v>0</v>
      </c>
      <c r="BD167" s="277">
        <f t="shared" si="150"/>
        <v>0</v>
      </c>
      <c r="BE167" s="277">
        <f t="shared" si="150"/>
        <v>0</v>
      </c>
      <c r="BF167" s="277">
        <f t="shared" si="150"/>
        <v>0</v>
      </c>
      <c r="BG167" s="277">
        <f t="shared" si="150"/>
        <v>0</v>
      </c>
      <c r="BH167" s="277">
        <f t="shared" si="150"/>
        <v>0</v>
      </c>
      <c r="BI167" s="277">
        <f t="shared" si="150"/>
        <v>0</v>
      </c>
      <c r="BJ167" s="277">
        <f t="shared" si="150"/>
        <v>0</v>
      </c>
      <c r="BK167" s="277">
        <f t="shared" si="150"/>
        <v>0</v>
      </c>
      <c r="BL167" s="277">
        <f t="shared" si="150"/>
        <v>0</v>
      </c>
      <c r="BM167" s="277">
        <f t="shared" si="150"/>
        <v>0</v>
      </c>
      <c r="BN167" s="277">
        <f t="shared" si="150"/>
        <v>0</v>
      </c>
    </row>
    <row r="168" spans="2:66" ht="15" hidden="1" thickBot="1" x14ac:dyDescent="0.4">
      <c r="B168" s="280">
        <v>34</v>
      </c>
      <c r="C168" s="286"/>
      <c r="D168" s="286"/>
      <c r="E168" s="277">
        <v>0</v>
      </c>
      <c r="F168" s="277">
        <v>0</v>
      </c>
      <c r="G168" s="277"/>
      <c r="H168" s="277"/>
      <c r="I168" s="277"/>
      <c r="J168" s="277"/>
      <c r="K168" s="277"/>
      <c r="L168" s="277"/>
      <c r="M168" s="277"/>
      <c r="N168" s="277"/>
      <c r="O168" s="277"/>
      <c r="P168" s="277"/>
      <c r="Q168" s="277"/>
      <c r="R168" s="277"/>
      <c r="S168" s="277"/>
      <c r="T168" s="277"/>
      <c r="U168" s="277"/>
      <c r="V168" s="277"/>
      <c r="W168" s="277"/>
      <c r="X168" s="277"/>
      <c r="Y168" s="277"/>
      <c r="Z168" s="277"/>
      <c r="AA168" s="277"/>
      <c r="AB168" s="277"/>
      <c r="AC168" s="277"/>
      <c r="AD168" s="277"/>
      <c r="AE168" s="277"/>
      <c r="AF168" s="277"/>
      <c r="AG168" s="277"/>
      <c r="AH168" s="277"/>
      <c r="AI168" s="277"/>
      <c r="AJ168" s="277"/>
      <c r="AK168" s="277"/>
      <c r="AL168" s="277"/>
      <c r="AM168" s="277"/>
      <c r="AN168" s="277">
        <f>$F$168*G134</f>
        <v>0</v>
      </c>
      <c r="AO168" s="277">
        <f t="shared" ref="AO168:BN168" si="151">$F$168*H134</f>
        <v>0</v>
      </c>
      <c r="AP168" s="277">
        <f t="shared" si="151"/>
        <v>0</v>
      </c>
      <c r="AQ168" s="277">
        <f t="shared" si="151"/>
        <v>0</v>
      </c>
      <c r="AR168" s="277">
        <f t="shared" si="151"/>
        <v>0</v>
      </c>
      <c r="AS168" s="277">
        <f t="shared" si="151"/>
        <v>0</v>
      </c>
      <c r="AT168" s="277">
        <f t="shared" si="151"/>
        <v>0</v>
      </c>
      <c r="AU168" s="277">
        <f t="shared" si="151"/>
        <v>0</v>
      </c>
      <c r="AV168" s="277">
        <f t="shared" si="151"/>
        <v>0</v>
      </c>
      <c r="AW168" s="277">
        <f t="shared" si="151"/>
        <v>0</v>
      </c>
      <c r="AX168" s="277">
        <f t="shared" si="151"/>
        <v>0</v>
      </c>
      <c r="AY168" s="277">
        <f t="shared" si="151"/>
        <v>0</v>
      </c>
      <c r="AZ168" s="277">
        <f t="shared" si="151"/>
        <v>0</v>
      </c>
      <c r="BA168" s="277">
        <f t="shared" si="151"/>
        <v>0</v>
      </c>
      <c r="BB168" s="277">
        <f t="shared" si="151"/>
        <v>0</v>
      </c>
      <c r="BC168" s="277">
        <f t="shared" si="151"/>
        <v>0</v>
      </c>
      <c r="BD168" s="277">
        <f t="shared" si="151"/>
        <v>0</v>
      </c>
      <c r="BE168" s="277">
        <f t="shared" si="151"/>
        <v>0</v>
      </c>
      <c r="BF168" s="277">
        <f t="shared" si="151"/>
        <v>0</v>
      </c>
      <c r="BG168" s="277">
        <f t="shared" si="151"/>
        <v>0</v>
      </c>
      <c r="BH168" s="277">
        <f t="shared" si="151"/>
        <v>0</v>
      </c>
      <c r="BI168" s="277">
        <f t="shared" si="151"/>
        <v>0</v>
      </c>
      <c r="BJ168" s="277">
        <f t="shared" si="151"/>
        <v>0</v>
      </c>
      <c r="BK168" s="277">
        <f t="shared" si="151"/>
        <v>0</v>
      </c>
      <c r="BL168" s="277">
        <f t="shared" si="151"/>
        <v>0</v>
      </c>
      <c r="BM168" s="277">
        <f t="shared" si="151"/>
        <v>0</v>
      </c>
      <c r="BN168" s="277">
        <f t="shared" si="151"/>
        <v>0</v>
      </c>
    </row>
    <row r="169" spans="2:66" ht="15" hidden="1" thickBot="1" x14ac:dyDescent="0.4">
      <c r="B169" s="280">
        <v>35</v>
      </c>
      <c r="C169" s="286"/>
      <c r="D169" s="286"/>
      <c r="E169" s="277">
        <v>0</v>
      </c>
      <c r="F169" s="277">
        <v>0</v>
      </c>
      <c r="G169" s="277"/>
      <c r="H169" s="277"/>
      <c r="I169" s="277"/>
      <c r="J169" s="277"/>
      <c r="K169" s="277"/>
      <c r="L169" s="277"/>
      <c r="M169" s="277"/>
      <c r="N169" s="277"/>
      <c r="O169" s="277"/>
      <c r="P169" s="277"/>
      <c r="Q169" s="277"/>
      <c r="R169" s="277"/>
      <c r="S169" s="277"/>
      <c r="T169" s="277"/>
      <c r="U169" s="277"/>
      <c r="V169" s="277"/>
      <c r="W169" s="277"/>
      <c r="X169" s="277"/>
      <c r="Y169" s="277"/>
      <c r="Z169" s="277"/>
      <c r="AA169" s="277"/>
      <c r="AB169" s="277"/>
      <c r="AC169" s="277"/>
      <c r="AD169" s="277"/>
      <c r="AE169" s="277"/>
      <c r="AF169" s="277"/>
      <c r="AG169" s="277"/>
      <c r="AH169" s="277"/>
      <c r="AI169" s="277"/>
      <c r="AJ169" s="277"/>
      <c r="AK169" s="277"/>
      <c r="AL169" s="277"/>
      <c r="AM169" s="277"/>
      <c r="AN169" s="277"/>
      <c r="AO169" s="277">
        <f>$F$169*G134</f>
        <v>0</v>
      </c>
      <c r="AP169" s="277">
        <f t="shared" ref="AP169:BN169" si="152">$F$169*H134</f>
        <v>0</v>
      </c>
      <c r="AQ169" s="277">
        <f t="shared" si="152"/>
        <v>0</v>
      </c>
      <c r="AR169" s="277">
        <f t="shared" si="152"/>
        <v>0</v>
      </c>
      <c r="AS169" s="277">
        <f t="shared" si="152"/>
        <v>0</v>
      </c>
      <c r="AT169" s="277">
        <f t="shared" si="152"/>
        <v>0</v>
      </c>
      <c r="AU169" s="277">
        <f t="shared" si="152"/>
        <v>0</v>
      </c>
      <c r="AV169" s="277">
        <f t="shared" si="152"/>
        <v>0</v>
      </c>
      <c r="AW169" s="277">
        <f t="shared" si="152"/>
        <v>0</v>
      </c>
      <c r="AX169" s="277">
        <f t="shared" si="152"/>
        <v>0</v>
      </c>
      <c r="AY169" s="277">
        <f t="shared" si="152"/>
        <v>0</v>
      </c>
      <c r="AZ169" s="277">
        <f t="shared" si="152"/>
        <v>0</v>
      </c>
      <c r="BA169" s="277">
        <f t="shared" si="152"/>
        <v>0</v>
      </c>
      <c r="BB169" s="277">
        <f t="shared" si="152"/>
        <v>0</v>
      </c>
      <c r="BC169" s="277">
        <f t="shared" si="152"/>
        <v>0</v>
      </c>
      <c r="BD169" s="277">
        <f t="shared" si="152"/>
        <v>0</v>
      </c>
      <c r="BE169" s="277">
        <f t="shared" si="152"/>
        <v>0</v>
      </c>
      <c r="BF169" s="277">
        <f t="shared" si="152"/>
        <v>0</v>
      </c>
      <c r="BG169" s="277">
        <f t="shared" si="152"/>
        <v>0</v>
      </c>
      <c r="BH169" s="277">
        <f t="shared" si="152"/>
        <v>0</v>
      </c>
      <c r="BI169" s="277">
        <f t="shared" si="152"/>
        <v>0</v>
      </c>
      <c r="BJ169" s="277">
        <f t="shared" si="152"/>
        <v>0</v>
      </c>
      <c r="BK169" s="277">
        <f t="shared" si="152"/>
        <v>0</v>
      </c>
      <c r="BL169" s="277">
        <f t="shared" si="152"/>
        <v>0</v>
      </c>
      <c r="BM169" s="277">
        <f t="shared" si="152"/>
        <v>0</v>
      </c>
      <c r="BN169" s="277">
        <f t="shared" si="152"/>
        <v>0</v>
      </c>
    </row>
    <row r="170" spans="2:66" ht="15" hidden="1" thickBot="1" x14ac:dyDescent="0.4">
      <c r="B170" s="280">
        <v>36</v>
      </c>
      <c r="C170" s="286"/>
      <c r="D170" s="286"/>
      <c r="E170" s="277">
        <v>0</v>
      </c>
      <c r="F170" s="277">
        <v>0</v>
      </c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7"/>
      <c r="T170" s="277"/>
      <c r="U170" s="277"/>
      <c r="V170" s="277"/>
      <c r="W170" s="277"/>
      <c r="X170" s="277"/>
      <c r="Y170" s="277"/>
      <c r="Z170" s="277"/>
      <c r="AA170" s="277"/>
      <c r="AB170" s="277"/>
      <c r="AC170" s="277"/>
      <c r="AD170" s="277"/>
      <c r="AE170" s="277"/>
      <c r="AF170" s="277"/>
      <c r="AG170" s="277"/>
      <c r="AH170" s="277"/>
      <c r="AI170" s="277"/>
      <c r="AJ170" s="277"/>
      <c r="AK170" s="277"/>
      <c r="AL170" s="277"/>
      <c r="AM170" s="277"/>
      <c r="AN170" s="277"/>
      <c r="AO170" s="277"/>
      <c r="AP170" s="277">
        <f>$F$170*G134</f>
        <v>0</v>
      </c>
      <c r="AQ170" s="277">
        <f t="shared" ref="AQ170:BN170" si="153">$F$170*H134</f>
        <v>0</v>
      </c>
      <c r="AR170" s="277">
        <f t="shared" si="153"/>
        <v>0</v>
      </c>
      <c r="AS170" s="277">
        <f t="shared" si="153"/>
        <v>0</v>
      </c>
      <c r="AT170" s="277">
        <f t="shared" si="153"/>
        <v>0</v>
      </c>
      <c r="AU170" s="277">
        <f t="shared" si="153"/>
        <v>0</v>
      </c>
      <c r="AV170" s="277">
        <f t="shared" si="153"/>
        <v>0</v>
      </c>
      <c r="AW170" s="277">
        <f t="shared" si="153"/>
        <v>0</v>
      </c>
      <c r="AX170" s="277">
        <f t="shared" si="153"/>
        <v>0</v>
      </c>
      <c r="AY170" s="277">
        <f t="shared" si="153"/>
        <v>0</v>
      </c>
      <c r="AZ170" s="277">
        <f t="shared" si="153"/>
        <v>0</v>
      </c>
      <c r="BA170" s="277">
        <f t="shared" si="153"/>
        <v>0</v>
      </c>
      <c r="BB170" s="277">
        <f t="shared" si="153"/>
        <v>0</v>
      </c>
      <c r="BC170" s="277">
        <f t="shared" si="153"/>
        <v>0</v>
      </c>
      <c r="BD170" s="277">
        <f t="shared" si="153"/>
        <v>0</v>
      </c>
      <c r="BE170" s="277">
        <f t="shared" si="153"/>
        <v>0</v>
      </c>
      <c r="BF170" s="277">
        <f t="shared" si="153"/>
        <v>0</v>
      </c>
      <c r="BG170" s="277">
        <f t="shared" si="153"/>
        <v>0</v>
      </c>
      <c r="BH170" s="277">
        <f t="shared" si="153"/>
        <v>0</v>
      </c>
      <c r="BI170" s="277">
        <f t="shared" si="153"/>
        <v>0</v>
      </c>
      <c r="BJ170" s="277">
        <f t="shared" si="153"/>
        <v>0</v>
      </c>
      <c r="BK170" s="277">
        <f t="shared" si="153"/>
        <v>0</v>
      </c>
      <c r="BL170" s="277">
        <f t="shared" si="153"/>
        <v>0</v>
      </c>
      <c r="BM170" s="277">
        <f t="shared" si="153"/>
        <v>0</v>
      </c>
      <c r="BN170" s="277">
        <f t="shared" si="153"/>
        <v>0</v>
      </c>
    </row>
    <row r="171" spans="2:66" ht="15" hidden="1" thickBot="1" x14ac:dyDescent="0.4">
      <c r="B171" s="280">
        <v>37</v>
      </c>
      <c r="C171" s="286"/>
      <c r="D171" s="286"/>
      <c r="E171" s="277">
        <v>0</v>
      </c>
      <c r="F171" s="277">
        <v>0</v>
      </c>
      <c r="G171" s="277"/>
      <c r="H171" s="277"/>
      <c r="I171" s="277"/>
      <c r="J171" s="277"/>
      <c r="K171" s="277"/>
      <c r="L171" s="277"/>
      <c r="M171" s="277"/>
      <c r="N171" s="277"/>
      <c r="O171" s="277"/>
      <c r="P171" s="277"/>
      <c r="Q171" s="277"/>
      <c r="R171" s="277"/>
      <c r="S171" s="277"/>
      <c r="T171" s="277"/>
      <c r="U171" s="277"/>
      <c r="V171" s="277"/>
      <c r="W171" s="277"/>
      <c r="X171" s="277"/>
      <c r="Y171" s="277"/>
      <c r="Z171" s="277"/>
      <c r="AA171" s="277"/>
      <c r="AB171" s="277"/>
      <c r="AC171" s="277"/>
      <c r="AD171" s="277"/>
      <c r="AE171" s="277"/>
      <c r="AF171" s="277"/>
      <c r="AG171" s="277"/>
      <c r="AH171" s="277"/>
      <c r="AI171" s="277"/>
      <c r="AJ171" s="277"/>
      <c r="AK171" s="277"/>
      <c r="AL171" s="277"/>
      <c r="AM171" s="277"/>
      <c r="AN171" s="277"/>
      <c r="AO171" s="277"/>
      <c r="AP171" s="277"/>
      <c r="AQ171" s="277">
        <f>$F$171*G134</f>
        <v>0</v>
      </c>
      <c r="AR171" s="277">
        <f t="shared" ref="AR171:BN171" si="154">$F$171*H134</f>
        <v>0</v>
      </c>
      <c r="AS171" s="277">
        <f t="shared" si="154"/>
        <v>0</v>
      </c>
      <c r="AT171" s="277">
        <f t="shared" si="154"/>
        <v>0</v>
      </c>
      <c r="AU171" s="277">
        <f t="shared" si="154"/>
        <v>0</v>
      </c>
      <c r="AV171" s="277">
        <f t="shared" si="154"/>
        <v>0</v>
      </c>
      <c r="AW171" s="277">
        <f t="shared" si="154"/>
        <v>0</v>
      </c>
      <c r="AX171" s="277">
        <f t="shared" si="154"/>
        <v>0</v>
      </c>
      <c r="AY171" s="277">
        <f t="shared" si="154"/>
        <v>0</v>
      </c>
      <c r="AZ171" s="277">
        <f t="shared" si="154"/>
        <v>0</v>
      </c>
      <c r="BA171" s="277">
        <f t="shared" si="154"/>
        <v>0</v>
      </c>
      <c r="BB171" s="277">
        <f t="shared" si="154"/>
        <v>0</v>
      </c>
      <c r="BC171" s="277">
        <f t="shared" si="154"/>
        <v>0</v>
      </c>
      <c r="BD171" s="277">
        <f t="shared" si="154"/>
        <v>0</v>
      </c>
      <c r="BE171" s="277">
        <f t="shared" si="154"/>
        <v>0</v>
      </c>
      <c r="BF171" s="277">
        <f t="shared" si="154"/>
        <v>0</v>
      </c>
      <c r="BG171" s="277">
        <f t="shared" si="154"/>
        <v>0</v>
      </c>
      <c r="BH171" s="277">
        <f t="shared" si="154"/>
        <v>0</v>
      </c>
      <c r="BI171" s="277">
        <f t="shared" si="154"/>
        <v>0</v>
      </c>
      <c r="BJ171" s="277">
        <f t="shared" si="154"/>
        <v>0</v>
      </c>
      <c r="BK171" s="277">
        <f t="shared" si="154"/>
        <v>0</v>
      </c>
      <c r="BL171" s="277">
        <f t="shared" si="154"/>
        <v>0</v>
      </c>
      <c r="BM171" s="277">
        <f t="shared" si="154"/>
        <v>0</v>
      </c>
      <c r="BN171" s="277">
        <f t="shared" si="154"/>
        <v>0</v>
      </c>
    </row>
    <row r="172" spans="2:66" ht="15" hidden="1" thickBot="1" x14ac:dyDescent="0.4">
      <c r="B172" s="280">
        <v>38</v>
      </c>
      <c r="C172" s="286"/>
      <c r="D172" s="286"/>
      <c r="E172" s="277">
        <v>0</v>
      </c>
      <c r="F172" s="277">
        <v>0</v>
      </c>
      <c r="G172" s="277"/>
      <c r="H172" s="277"/>
      <c r="I172" s="277"/>
      <c r="J172" s="277"/>
      <c r="K172" s="277"/>
      <c r="L172" s="277"/>
      <c r="M172" s="277"/>
      <c r="N172" s="277"/>
      <c r="O172" s="277"/>
      <c r="P172" s="277"/>
      <c r="Q172" s="277"/>
      <c r="R172" s="277"/>
      <c r="S172" s="277"/>
      <c r="T172" s="277"/>
      <c r="U172" s="277"/>
      <c r="V172" s="277"/>
      <c r="W172" s="277"/>
      <c r="X172" s="277"/>
      <c r="Y172" s="277"/>
      <c r="Z172" s="277"/>
      <c r="AA172" s="277"/>
      <c r="AB172" s="277"/>
      <c r="AC172" s="277"/>
      <c r="AD172" s="277"/>
      <c r="AE172" s="277"/>
      <c r="AF172" s="277"/>
      <c r="AG172" s="277"/>
      <c r="AH172" s="277"/>
      <c r="AI172" s="277"/>
      <c r="AJ172" s="277"/>
      <c r="AK172" s="277"/>
      <c r="AL172" s="277"/>
      <c r="AM172" s="277"/>
      <c r="AN172" s="277"/>
      <c r="AO172" s="277"/>
      <c r="AP172" s="277"/>
      <c r="AQ172" s="277"/>
      <c r="AR172" s="277">
        <f>$F$172*G134</f>
        <v>0</v>
      </c>
      <c r="AS172" s="277">
        <f t="shared" ref="AS172:BN172" si="155">$F$172*H134</f>
        <v>0</v>
      </c>
      <c r="AT172" s="277">
        <f t="shared" si="155"/>
        <v>0</v>
      </c>
      <c r="AU172" s="277">
        <f t="shared" si="155"/>
        <v>0</v>
      </c>
      <c r="AV172" s="277">
        <f t="shared" si="155"/>
        <v>0</v>
      </c>
      <c r="AW172" s="277">
        <f t="shared" si="155"/>
        <v>0</v>
      </c>
      <c r="AX172" s="277">
        <f t="shared" si="155"/>
        <v>0</v>
      </c>
      <c r="AY172" s="277">
        <f t="shared" si="155"/>
        <v>0</v>
      </c>
      <c r="AZ172" s="277">
        <f t="shared" si="155"/>
        <v>0</v>
      </c>
      <c r="BA172" s="277">
        <f t="shared" si="155"/>
        <v>0</v>
      </c>
      <c r="BB172" s="277">
        <f t="shared" si="155"/>
        <v>0</v>
      </c>
      <c r="BC172" s="277">
        <f t="shared" si="155"/>
        <v>0</v>
      </c>
      <c r="BD172" s="277">
        <f t="shared" si="155"/>
        <v>0</v>
      </c>
      <c r="BE172" s="277">
        <f t="shared" si="155"/>
        <v>0</v>
      </c>
      <c r="BF172" s="277">
        <f t="shared" si="155"/>
        <v>0</v>
      </c>
      <c r="BG172" s="277">
        <f t="shared" si="155"/>
        <v>0</v>
      </c>
      <c r="BH172" s="277">
        <f t="shared" si="155"/>
        <v>0</v>
      </c>
      <c r="BI172" s="277">
        <f t="shared" si="155"/>
        <v>0</v>
      </c>
      <c r="BJ172" s="277">
        <f t="shared" si="155"/>
        <v>0</v>
      </c>
      <c r="BK172" s="277">
        <f t="shared" si="155"/>
        <v>0</v>
      </c>
      <c r="BL172" s="277">
        <f t="shared" si="155"/>
        <v>0</v>
      </c>
      <c r="BM172" s="277">
        <f t="shared" si="155"/>
        <v>0</v>
      </c>
      <c r="BN172" s="277">
        <f t="shared" si="155"/>
        <v>0</v>
      </c>
    </row>
    <row r="173" spans="2:66" ht="15" hidden="1" thickBot="1" x14ac:dyDescent="0.4">
      <c r="B173" s="280">
        <v>39</v>
      </c>
      <c r="C173" s="286"/>
      <c r="D173" s="286"/>
      <c r="E173" s="277">
        <v>0</v>
      </c>
      <c r="F173" s="277">
        <v>0</v>
      </c>
      <c r="G173" s="277"/>
      <c r="H173" s="277"/>
      <c r="I173" s="277"/>
      <c r="J173" s="277"/>
      <c r="K173" s="277"/>
      <c r="L173" s="277"/>
      <c r="M173" s="277"/>
      <c r="N173" s="277"/>
      <c r="O173" s="277"/>
      <c r="P173" s="277"/>
      <c r="Q173" s="277"/>
      <c r="R173" s="277"/>
      <c r="S173" s="277"/>
      <c r="T173" s="277"/>
      <c r="U173" s="277"/>
      <c r="V173" s="277"/>
      <c r="W173" s="277"/>
      <c r="X173" s="277"/>
      <c r="Y173" s="277"/>
      <c r="Z173" s="277"/>
      <c r="AA173" s="277"/>
      <c r="AB173" s="277"/>
      <c r="AC173" s="277"/>
      <c r="AD173" s="277"/>
      <c r="AE173" s="277"/>
      <c r="AF173" s="277"/>
      <c r="AG173" s="277"/>
      <c r="AH173" s="277"/>
      <c r="AI173" s="277"/>
      <c r="AJ173" s="277"/>
      <c r="AK173" s="277"/>
      <c r="AL173" s="277"/>
      <c r="AM173" s="277"/>
      <c r="AN173" s="277"/>
      <c r="AO173" s="277"/>
      <c r="AP173" s="277"/>
      <c r="AQ173" s="277"/>
      <c r="AR173" s="277"/>
      <c r="AS173" s="277">
        <f>$F$173*G134</f>
        <v>0</v>
      </c>
      <c r="AT173" s="277">
        <f t="shared" ref="AT173:BN173" si="156">$F$173*H134</f>
        <v>0</v>
      </c>
      <c r="AU173" s="277">
        <f t="shared" si="156"/>
        <v>0</v>
      </c>
      <c r="AV173" s="277">
        <f t="shared" si="156"/>
        <v>0</v>
      </c>
      <c r="AW173" s="277">
        <f t="shared" si="156"/>
        <v>0</v>
      </c>
      <c r="AX173" s="277">
        <f t="shared" si="156"/>
        <v>0</v>
      </c>
      <c r="AY173" s="277">
        <f t="shared" si="156"/>
        <v>0</v>
      </c>
      <c r="AZ173" s="277">
        <f t="shared" si="156"/>
        <v>0</v>
      </c>
      <c r="BA173" s="277">
        <f t="shared" si="156"/>
        <v>0</v>
      </c>
      <c r="BB173" s="277">
        <f t="shared" si="156"/>
        <v>0</v>
      </c>
      <c r="BC173" s="277">
        <f t="shared" si="156"/>
        <v>0</v>
      </c>
      <c r="BD173" s="277">
        <f t="shared" si="156"/>
        <v>0</v>
      </c>
      <c r="BE173" s="277">
        <f t="shared" si="156"/>
        <v>0</v>
      </c>
      <c r="BF173" s="277">
        <f t="shared" si="156"/>
        <v>0</v>
      </c>
      <c r="BG173" s="277">
        <f t="shared" si="156"/>
        <v>0</v>
      </c>
      <c r="BH173" s="277">
        <f t="shared" si="156"/>
        <v>0</v>
      </c>
      <c r="BI173" s="277">
        <f t="shared" si="156"/>
        <v>0</v>
      </c>
      <c r="BJ173" s="277">
        <f t="shared" si="156"/>
        <v>0</v>
      </c>
      <c r="BK173" s="277">
        <f t="shared" si="156"/>
        <v>0</v>
      </c>
      <c r="BL173" s="277">
        <f t="shared" si="156"/>
        <v>0</v>
      </c>
      <c r="BM173" s="277">
        <f t="shared" si="156"/>
        <v>0</v>
      </c>
      <c r="BN173" s="277">
        <f t="shared" si="156"/>
        <v>0</v>
      </c>
    </row>
    <row r="174" spans="2:66" ht="15" hidden="1" thickBot="1" x14ac:dyDescent="0.4">
      <c r="B174" s="280">
        <v>40</v>
      </c>
      <c r="C174" s="286"/>
      <c r="D174" s="286"/>
      <c r="E174" s="277">
        <v>0</v>
      </c>
      <c r="F174" s="277">
        <v>0</v>
      </c>
      <c r="G174" s="277"/>
      <c r="H174" s="27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277"/>
      <c r="AB174" s="277"/>
      <c r="AC174" s="277"/>
      <c r="AD174" s="277"/>
      <c r="AE174" s="277"/>
      <c r="AF174" s="277"/>
      <c r="AG174" s="277"/>
      <c r="AH174" s="277"/>
      <c r="AI174" s="277"/>
      <c r="AJ174" s="277"/>
      <c r="AK174" s="277"/>
      <c r="AL174" s="277"/>
      <c r="AM174" s="277"/>
      <c r="AN174" s="277"/>
      <c r="AO174" s="277"/>
      <c r="AP174" s="277"/>
      <c r="AQ174" s="277"/>
      <c r="AR174" s="277"/>
      <c r="AS174" s="277"/>
      <c r="AT174" s="277">
        <f>$F$174*G134</f>
        <v>0</v>
      </c>
      <c r="AU174" s="277">
        <f t="shared" ref="AU174:BN174" si="157">$F$174*H134</f>
        <v>0</v>
      </c>
      <c r="AV174" s="277">
        <f t="shared" si="157"/>
        <v>0</v>
      </c>
      <c r="AW174" s="277">
        <f t="shared" si="157"/>
        <v>0</v>
      </c>
      <c r="AX174" s="277">
        <f t="shared" si="157"/>
        <v>0</v>
      </c>
      <c r="AY174" s="277">
        <f t="shared" si="157"/>
        <v>0</v>
      </c>
      <c r="AZ174" s="277">
        <f t="shared" si="157"/>
        <v>0</v>
      </c>
      <c r="BA174" s="277">
        <f t="shared" si="157"/>
        <v>0</v>
      </c>
      <c r="BB174" s="277">
        <f t="shared" si="157"/>
        <v>0</v>
      </c>
      <c r="BC174" s="277">
        <f t="shared" si="157"/>
        <v>0</v>
      </c>
      <c r="BD174" s="277">
        <f t="shared" si="157"/>
        <v>0</v>
      </c>
      <c r="BE174" s="277">
        <f t="shared" si="157"/>
        <v>0</v>
      </c>
      <c r="BF174" s="277">
        <f t="shared" si="157"/>
        <v>0</v>
      </c>
      <c r="BG174" s="277">
        <f t="shared" si="157"/>
        <v>0</v>
      </c>
      <c r="BH174" s="277">
        <f t="shared" si="157"/>
        <v>0</v>
      </c>
      <c r="BI174" s="277">
        <f t="shared" si="157"/>
        <v>0</v>
      </c>
      <c r="BJ174" s="277">
        <f t="shared" si="157"/>
        <v>0</v>
      </c>
      <c r="BK174" s="277">
        <f t="shared" si="157"/>
        <v>0</v>
      </c>
      <c r="BL174" s="277">
        <f t="shared" si="157"/>
        <v>0</v>
      </c>
      <c r="BM174" s="277">
        <f t="shared" si="157"/>
        <v>0</v>
      </c>
      <c r="BN174" s="277">
        <f t="shared" si="157"/>
        <v>0</v>
      </c>
    </row>
    <row r="175" spans="2:66" ht="15" hidden="1" thickBot="1" x14ac:dyDescent="0.4">
      <c r="B175" s="280">
        <v>41</v>
      </c>
      <c r="C175" s="286"/>
      <c r="D175" s="286"/>
      <c r="E175" s="277">
        <v>0</v>
      </c>
      <c r="F175" s="277">
        <v>0</v>
      </c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277"/>
      <c r="AD175" s="277"/>
      <c r="AE175" s="277"/>
      <c r="AF175" s="277"/>
      <c r="AG175" s="277"/>
      <c r="AH175" s="277"/>
      <c r="AI175" s="277"/>
      <c r="AJ175" s="277"/>
      <c r="AK175" s="277"/>
      <c r="AL175" s="277"/>
      <c r="AM175" s="277"/>
      <c r="AN175" s="277"/>
      <c r="AO175" s="277"/>
      <c r="AP175" s="277"/>
      <c r="AQ175" s="277"/>
      <c r="AR175" s="277"/>
      <c r="AS175" s="277"/>
      <c r="AT175" s="277"/>
      <c r="AU175" s="277">
        <f>$F$175*G134</f>
        <v>0</v>
      </c>
      <c r="AV175" s="277">
        <f t="shared" ref="AV175:BN175" si="158">$F$175*H134</f>
        <v>0</v>
      </c>
      <c r="AW175" s="277">
        <f t="shared" si="158"/>
        <v>0</v>
      </c>
      <c r="AX175" s="277">
        <f t="shared" si="158"/>
        <v>0</v>
      </c>
      <c r="AY175" s="277">
        <f t="shared" si="158"/>
        <v>0</v>
      </c>
      <c r="AZ175" s="277">
        <f t="shared" si="158"/>
        <v>0</v>
      </c>
      <c r="BA175" s="277">
        <f t="shared" si="158"/>
        <v>0</v>
      </c>
      <c r="BB175" s="277">
        <f t="shared" si="158"/>
        <v>0</v>
      </c>
      <c r="BC175" s="277">
        <f t="shared" si="158"/>
        <v>0</v>
      </c>
      <c r="BD175" s="277">
        <f t="shared" si="158"/>
        <v>0</v>
      </c>
      <c r="BE175" s="277">
        <f t="shared" si="158"/>
        <v>0</v>
      </c>
      <c r="BF175" s="277">
        <f t="shared" si="158"/>
        <v>0</v>
      </c>
      <c r="BG175" s="277">
        <f t="shared" si="158"/>
        <v>0</v>
      </c>
      <c r="BH175" s="277">
        <f t="shared" si="158"/>
        <v>0</v>
      </c>
      <c r="BI175" s="277">
        <f t="shared" si="158"/>
        <v>0</v>
      </c>
      <c r="BJ175" s="277">
        <f t="shared" si="158"/>
        <v>0</v>
      </c>
      <c r="BK175" s="277">
        <f t="shared" si="158"/>
        <v>0</v>
      </c>
      <c r="BL175" s="277">
        <f t="shared" si="158"/>
        <v>0</v>
      </c>
      <c r="BM175" s="277">
        <f t="shared" si="158"/>
        <v>0</v>
      </c>
      <c r="BN175" s="277">
        <f t="shared" si="158"/>
        <v>0</v>
      </c>
    </row>
    <row r="176" spans="2:66" ht="15" hidden="1" thickBot="1" x14ac:dyDescent="0.4">
      <c r="B176" s="280">
        <v>42</v>
      </c>
      <c r="C176" s="286"/>
      <c r="D176" s="286"/>
      <c r="E176" s="277">
        <v>0</v>
      </c>
      <c r="F176" s="277">
        <v>0</v>
      </c>
      <c r="G176" s="277"/>
      <c r="H176" s="277"/>
      <c r="I176" s="277"/>
      <c r="J176" s="277"/>
      <c r="K176" s="277"/>
      <c r="L176" s="277"/>
      <c r="M176" s="277"/>
      <c r="N176" s="277"/>
      <c r="O176" s="277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277"/>
      <c r="AB176" s="277"/>
      <c r="AC176" s="277"/>
      <c r="AD176" s="277"/>
      <c r="AE176" s="277"/>
      <c r="AF176" s="277"/>
      <c r="AG176" s="277"/>
      <c r="AH176" s="277"/>
      <c r="AI176" s="277"/>
      <c r="AJ176" s="277"/>
      <c r="AK176" s="277"/>
      <c r="AL176" s="277"/>
      <c r="AM176" s="277"/>
      <c r="AN176" s="277"/>
      <c r="AO176" s="277"/>
      <c r="AP176" s="277"/>
      <c r="AQ176" s="277"/>
      <c r="AR176" s="277"/>
      <c r="AS176" s="277"/>
      <c r="AT176" s="277"/>
      <c r="AU176" s="277"/>
      <c r="AV176" s="277">
        <f>$F$176*G134</f>
        <v>0</v>
      </c>
      <c r="AW176" s="277">
        <f t="shared" ref="AW176:BN176" si="159">$F$176*H134</f>
        <v>0</v>
      </c>
      <c r="AX176" s="277">
        <f t="shared" si="159"/>
        <v>0</v>
      </c>
      <c r="AY176" s="277">
        <f t="shared" si="159"/>
        <v>0</v>
      </c>
      <c r="AZ176" s="277">
        <f t="shared" si="159"/>
        <v>0</v>
      </c>
      <c r="BA176" s="277">
        <f t="shared" si="159"/>
        <v>0</v>
      </c>
      <c r="BB176" s="277">
        <f t="shared" si="159"/>
        <v>0</v>
      </c>
      <c r="BC176" s="277">
        <f t="shared" si="159"/>
        <v>0</v>
      </c>
      <c r="BD176" s="277">
        <f t="shared" si="159"/>
        <v>0</v>
      </c>
      <c r="BE176" s="277">
        <f t="shared" si="159"/>
        <v>0</v>
      </c>
      <c r="BF176" s="277">
        <f t="shared" si="159"/>
        <v>0</v>
      </c>
      <c r="BG176" s="277">
        <f t="shared" si="159"/>
        <v>0</v>
      </c>
      <c r="BH176" s="277">
        <f t="shared" si="159"/>
        <v>0</v>
      </c>
      <c r="BI176" s="277">
        <f t="shared" si="159"/>
        <v>0</v>
      </c>
      <c r="BJ176" s="277">
        <f t="shared" si="159"/>
        <v>0</v>
      </c>
      <c r="BK176" s="277">
        <f t="shared" si="159"/>
        <v>0</v>
      </c>
      <c r="BL176" s="277">
        <f t="shared" si="159"/>
        <v>0</v>
      </c>
      <c r="BM176" s="277">
        <f t="shared" si="159"/>
        <v>0</v>
      </c>
      <c r="BN176" s="277">
        <f t="shared" si="159"/>
        <v>0</v>
      </c>
    </row>
    <row r="177" spans="2:66" ht="15" hidden="1" thickBot="1" x14ac:dyDescent="0.4">
      <c r="B177" s="280">
        <v>43</v>
      </c>
      <c r="C177" s="286"/>
      <c r="D177" s="286"/>
      <c r="E177" s="277">
        <v>0</v>
      </c>
      <c r="F177" s="277">
        <v>0</v>
      </c>
      <c r="G177" s="277"/>
      <c r="H177" s="277"/>
      <c r="I177" s="277"/>
      <c r="J177" s="277"/>
      <c r="K177" s="277"/>
      <c r="L177" s="277"/>
      <c r="M177" s="277"/>
      <c r="N177" s="277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277"/>
      <c r="AB177" s="277"/>
      <c r="AC177" s="277"/>
      <c r="AD177" s="277"/>
      <c r="AE177" s="277"/>
      <c r="AF177" s="277"/>
      <c r="AG177" s="277"/>
      <c r="AH177" s="277"/>
      <c r="AI177" s="277"/>
      <c r="AJ177" s="277"/>
      <c r="AK177" s="277"/>
      <c r="AL177" s="277"/>
      <c r="AM177" s="277"/>
      <c r="AN177" s="277"/>
      <c r="AO177" s="277"/>
      <c r="AP177" s="277"/>
      <c r="AQ177" s="277"/>
      <c r="AR177" s="277"/>
      <c r="AS177" s="277"/>
      <c r="AT177" s="277"/>
      <c r="AU177" s="277"/>
      <c r="AV177" s="277"/>
      <c r="AW177" s="277">
        <f>$F$177*G134</f>
        <v>0</v>
      </c>
      <c r="AX177" s="277">
        <f t="shared" ref="AX177:BN177" si="160">$F$177*H134</f>
        <v>0</v>
      </c>
      <c r="AY177" s="277">
        <f t="shared" si="160"/>
        <v>0</v>
      </c>
      <c r="AZ177" s="277">
        <f t="shared" si="160"/>
        <v>0</v>
      </c>
      <c r="BA177" s="277">
        <f t="shared" si="160"/>
        <v>0</v>
      </c>
      <c r="BB177" s="277">
        <f t="shared" si="160"/>
        <v>0</v>
      </c>
      <c r="BC177" s="277">
        <f t="shared" si="160"/>
        <v>0</v>
      </c>
      <c r="BD177" s="277">
        <f t="shared" si="160"/>
        <v>0</v>
      </c>
      <c r="BE177" s="277">
        <f t="shared" si="160"/>
        <v>0</v>
      </c>
      <c r="BF177" s="277">
        <f t="shared" si="160"/>
        <v>0</v>
      </c>
      <c r="BG177" s="277">
        <f t="shared" si="160"/>
        <v>0</v>
      </c>
      <c r="BH177" s="277">
        <f t="shared" si="160"/>
        <v>0</v>
      </c>
      <c r="BI177" s="277">
        <f t="shared" si="160"/>
        <v>0</v>
      </c>
      <c r="BJ177" s="277">
        <f t="shared" si="160"/>
        <v>0</v>
      </c>
      <c r="BK177" s="277">
        <f t="shared" si="160"/>
        <v>0</v>
      </c>
      <c r="BL177" s="277">
        <f t="shared" si="160"/>
        <v>0</v>
      </c>
      <c r="BM177" s="277">
        <f t="shared" si="160"/>
        <v>0</v>
      </c>
      <c r="BN177" s="277">
        <f t="shared" si="160"/>
        <v>0</v>
      </c>
    </row>
    <row r="178" spans="2:66" ht="15" hidden="1" thickBot="1" x14ac:dyDescent="0.4">
      <c r="B178" s="280">
        <v>44</v>
      </c>
      <c r="C178" s="286"/>
      <c r="D178" s="286"/>
      <c r="E178" s="277">
        <v>0</v>
      </c>
      <c r="F178" s="277">
        <v>0</v>
      </c>
      <c r="G178" s="277"/>
      <c r="H178" s="27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277"/>
      <c r="AD178" s="277"/>
      <c r="AE178" s="277"/>
      <c r="AF178" s="277"/>
      <c r="AG178" s="277"/>
      <c r="AH178" s="277"/>
      <c r="AI178" s="277"/>
      <c r="AJ178" s="277"/>
      <c r="AK178" s="277"/>
      <c r="AL178" s="277"/>
      <c r="AM178" s="277"/>
      <c r="AN178" s="277"/>
      <c r="AO178" s="277"/>
      <c r="AP178" s="277"/>
      <c r="AQ178" s="277"/>
      <c r="AR178" s="277"/>
      <c r="AS178" s="277"/>
      <c r="AT178" s="277"/>
      <c r="AU178" s="277"/>
      <c r="AV178" s="277"/>
      <c r="AW178" s="277"/>
      <c r="AX178" s="277">
        <f>$F$178*G134</f>
        <v>0</v>
      </c>
      <c r="AY178" s="277">
        <f t="shared" ref="AY178:BN178" si="161">$F$178*H134</f>
        <v>0</v>
      </c>
      <c r="AZ178" s="277">
        <f t="shared" si="161"/>
        <v>0</v>
      </c>
      <c r="BA178" s="277">
        <f t="shared" si="161"/>
        <v>0</v>
      </c>
      <c r="BB178" s="277">
        <f t="shared" si="161"/>
        <v>0</v>
      </c>
      <c r="BC178" s="277">
        <f t="shared" si="161"/>
        <v>0</v>
      </c>
      <c r="BD178" s="277">
        <f t="shared" si="161"/>
        <v>0</v>
      </c>
      <c r="BE178" s="277">
        <f t="shared" si="161"/>
        <v>0</v>
      </c>
      <c r="BF178" s="277">
        <f t="shared" si="161"/>
        <v>0</v>
      </c>
      <c r="BG178" s="277">
        <f t="shared" si="161"/>
        <v>0</v>
      </c>
      <c r="BH178" s="277">
        <f t="shared" si="161"/>
        <v>0</v>
      </c>
      <c r="BI178" s="277">
        <f t="shared" si="161"/>
        <v>0</v>
      </c>
      <c r="BJ178" s="277">
        <f t="shared" si="161"/>
        <v>0</v>
      </c>
      <c r="BK178" s="277">
        <f t="shared" si="161"/>
        <v>0</v>
      </c>
      <c r="BL178" s="277">
        <f t="shared" si="161"/>
        <v>0</v>
      </c>
      <c r="BM178" s="277">
        <f t="shared" si="161"/>
        <v>0</v>
      </c>
      <c r="BN178" s="277">
        <f t="shared" si="161"/>
        <v>0</v>
      </c>
    </row>
    <row r="179" spans="2:66" ht="15" hidden="1" thickBot="1" x14ac:dyDescent="0.4">
      <c r="B179" s="280">
        <v>45</v>
      </c>
      <c r="C179" s="286"/>
      <c r="D179" s="286"/>
      <c r="E179" s="277">
        <v>0</v>
      </c>
      <c r="F179" s="277">
        <v>0</v>
      </c>
      <c r="G179" s="277"/>
      <c r="H179" s="277"/>
      <c r="I179" s="277"/>
      <c r="J179" s="277"/>
      <c r="K179" s="277"/>
      <c r="L179" s="277"/>
      <c r="M179" s="277"/>
      <c r="N179" s="277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277"/>
      <c r="AB179" s="277"/>
      <c r="AC179" s="277"/>
      <c r="AD179" s="277"/>
      <c r="AE179" s="277"/>
      <c r="AF179" s="277"/>
      <c r="AG179" s="277"/>
      <c r="AH179" s="277"/>
      <c r="AI179" s="277"/>
      <c r="AJ179" s="277"/>
      <c r="AK179" s="277"/>
      <c r="AL179" s="277"/>
      <c r="AM179" s="277"/>
      <c r="AN179" s="277"/>
      <c r="AO179" s="277"/>
      <c r="AP179" s="277"/>
      <c r="AQ179" s="277"/>
      <c r="AR179" s="277"/>
      <c r="AS179" s="277"/>
      <c r="AT179" s="277"/>
      <c r="AU179" s="277"/>
      <c r="AV179" s="277"/>
      <c r="AW179" s="277"/>
      <c r="AX179" s="277"/>
      <c r="AY179" s="277">
        <f>$F$179*G134</f>
        <v>0</v>
      </c>
      <c r="AZ179" s="277">
        <f t="shared" ref="AZ179:BN179" si="162">$F$179*H134</f>
        <v>0</v>
      </c>
      <c r="BA179" s="277">
        <f t="shared" si="162"/>
        <v>0</v>
      </c>
      <c r="BB179" s="277">
        <f t="shared" si="162"/>
        <v>0</v>
      </c>
      <c r="BC179" s="277">
        <f t="shared" si="162"/>
        <v>0</v>
      </c>
      <c r="BD179" s="277">
        <f t="shared" si="162"/>
        <v>0</v>
      </c>
      <c r="BE179" s="277">
        <f t="shared" si="162"/>
        <v>0</v>
      </c>
      <c r="BF179" s="277">
        <f t="shared" si="162"/>
        <v>0</v>
      </c>
      <c r="BG179" s="277">
        <f t="shared" si="162"/>
        <v>0</v>
      </c>
      <c r="BH179" s="277">
        <f t="shared" si="162"/>
        <v>0</v>
      </c>
      <c r="BI179" s="277">
        <f t="shared" si="162"/>
        <v>0</v>
      </c>
      <c r="BJ179" s="277">
        <f t="shared" si="162"/>
        <v>0</v>
      </c>
      <c r="BK179" s="277">
        <f t="shared" si="162"/>
        <v>0</v>
      </c>
      <c r="BL179" s="277">
        <f t="shared" si="162"/>
        <v>0</v>
      </c>
      <c r="BM179" s="277">
        <f t="shared" si="162"/>
        <v>0</v>
      </c>
      <c r="BN179" s="277">
        <f t="shared" si="162"/>
        <v>0</v>
      </c>
    </row>
    <row r="180" spans="2:66" ht="15" hidden="1" thickBot="1" x14ac:dyDescent="0.4">
      <c r="B180" s="280">
        <v>46</v>
      </c>
      <c r="C180" s="286"/>
      <c r="D180" s="286"/>
      <c r="E180" s="277">
        <v>0</v>
      </c>
      <c r="F180" s="277">
        <v>0</v>
      </c>
      <c r="G180" s="277"/>
      <c r="H180" s="27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277"/>
      <c r="AD180" s="277"/>
      <c r="AE180" s="277"/>
      <c r="AF180" s="277"/>
      <c r="AG180" s="277"/>
      <c r="AH180" s="277"/>
      <c r="AI180" s="277"/>
      <c r="AJ180" s="277"/>
      <c r="AK180" s="277"/>
      <c r="AL180" s="277"/>
      <c r="AM180" s="277"/>
      <c r="AN180" s="277"/>
      <c r="AO180" s="277"/>
      <c r="AP180" s="277"/>
      <c r="AQ180" s="277"/>
      <c r="AR180" s="277"/>
      <c r="AS180" s="277"/>
      <c r="AT180" s="277"/>
      <c r="AU180" s="277"/>
      <c r="AV180" s="277"/>
      <c r="AW180" s="277"/>
      <c r="AX180" s="277"/>
      <c r="AY180" s="277"/>
      <c r="AZ180" s="277">
        <f>$F$180*G134</f>
        <v>0</v>
      </c>
      <c r="BA180" s="277">
        <f t="shared" ref="BA180:BN180" si="163">$F$180*H134</f>
        <v>0</v>
      </c>
      <c r="BB180" s="277">
        <f t="shared" si="163"/>
        <v>0</v>
      </c>
      <c r="BC180" s="277">
        <f t="shared" si="163"/>
        <v>0</v>
      </c>
      <c r="BD180" s="277">
        <f t="shared" si="163"/>
        <v>0</v>
      </c>
      <c r="BE180" s="277">
        <f t="shared" si="163"/>
        <v>0</v>
      </c>
      <c r="BF180" s="277">
        <f t="shared" si="163"/>
        <v>0</v>
      </c>
      <c r="BG180" s="277">
        <f t="shared" si="163"/>
        <v>0</v>
      </c>
      <c r="BH180" s="277">
        <f t="shared" si="163"/>
        <v>0</v>
      </c>
      <c r="BI180" s="277">
        <f t="shared" si="163"/>
        <v>0</v>
      </c>
      <c r="BJ180" s="277">
        <f t="shared" si="163"/>
        <v>0</v>
      </c>
      <c r="BK180" s="277">
        <f t="shared" si="163"/>
        <v>0</v>
      </c>
      <c r="BL180" s="277">
        <f t="shared" si="163"/>
        <v>0</v>
      </c>
      <c r="BM180" s="277">
        <f t="shared" si="163"/>
        <v>0</v>
      </c>
      <c r="BN180" s="277">
        <f t="shared" si="163"/>
        <v>0</v>
      </c>
    </row>
    <row r="181" spans="2:66" ht="15" hidden="1" thickBot="1" x14ac:dyDescent="0.4">
      <c r="B181" s="280">
        <v>47</v>
      </c>
      <c r="C181" s="286"/>
      <c r="D181" s="286"/>
      <c r="E181" s="277">
        <v>0</v>
      </c>
      <c r="F181" s="277">
        <v>0</v>
      </c>
      <c r="G181" s="277"/>
      <c r="H181" s="277"/>
      <c r="I181" s="277"/>
      <c r="J181" s="277"/>
      <c r="K181" s="277"/>
      <c r="L181" s="277"/>
      <c r="M181" s="277"/>
      <c r="N181" s="277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277"/>
      <c r="AB181" s="277"/>
      <c r="AC181" s="277"/>
      <c r="AD181" s="277"/>
      <c r="AE181" s="277"/>
      <c r="AF181" s="277"/>
      <c r="AG181" s="277"/>
      <c r="AH181" s="277"/>
      <c r="AI181" s="277"/>
      <c r="AJ181" s="277"/>
      <c r="AK181" s="277"/>
      <c r="AL181" s="277"/>
      <c r="AM181" s="277"/>
      <c r="AN181" s="277"/>
      <c r="AO181" s="277"/>
      <c r="AP181" s="277"/>
      <c r="AQ181" s="277"/>
      <c r="AR181" s="277"/>
      <c r="AS181" s="277"/>
      <c r="AT181" s="277"/>
      <c r="AU181" s="277"/>
      <c r="AV181" s="277"/>
      <c r="AW181" s="277"/>
      <c r="AX181" s="277"/>
      <c r="AY181" s="277"/>
      <c r="AZ181" s="277"/>
      <c r="BA181" s="277">
        <f>$F$181*G134</f>
        <v>0</v>
      </c>
      <c r="BB181" s="277">
        <f t="shared" ref="BB181:BN181" si="164">$F$181*H134</f>
        <v>0</v>
      </c>
      <c r="BC181" s="277">
        <f t="shared" si="164"/>
        <v>0</v>
      </c>
      <c r="BD181" s="277">
        <f t="shared" si="164"/>
        <v>0</v>
      </c>
      <c r="BE181" s="277">
        <f t="shared" si="164"/>
        <v>0</v>
      </c>
      <c r="BF181" s="277">
        <f t="shared" si="164"/>
        <v>0</v>
      </c>
      <c r="BG181" s="277">
        <f t="shared" si="164"/>
        <v>0</v>
      </c>
      <c r="BH181" s="277">
        <f t="shared" si="164"/>
        <v>0</v>
      </c>
      <c r="BI181" s="277">
        <f t="shared" si="164"/>
        <v>0</v>
      </c>
      <c r="BJ181" s="277">
        <f t="shared" si="164"/>
        <v>0</v>
      </c>
      <c r="BK181" s="277">
        <f t="shared" si="164"/>
        <v>0</v>
      </c>
      <c r="BL181" s="277">
        <f t="shared" si="164"/>
        <v>0</v>
      </c>
      <c r="BM181" s="277">
        <f t="shared" si="164"/>
        <v>0</v>
      </c>
      <c r="BN181" s="277">
        <f t="shared" si="164"/>
        <v>0</v>
      </c>
    </row>
    <row r="182" spans="2:66" ht="15" hidden="1" thickBot="1" x14ac:dyDescent="0.4">
      <c r="B182" s="280">
        <v>48</v>
      </c>
      <c r="C182" s="286"/>
      <c r="D182" s="286"/>
      <c r="E182" s="277">
        <v>0</v>
      </c>
      <c r="F182" s="277">
        <v>0</v>
      </c>
      <c r="G182" s="277"/>
      <c r="H182" s="27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277"/>
      <c r="AD182" s="277"/>
      <c r="AE182" s="277"/>
      <c r="AF182" s="277"/>
      <c r="AG182" s="277"/>
      <c r="AH182" s="277"/>
      <c r="AI182" s="277"/>
      <c r="AJ182" s="277"/>
      <c r="AK182" s="277"/>
      <c r="AL182" s="277"/>
      <c r="AM182" s="277"/>
      <c r="AN182" s="277"/>
      <c r="AO182" s="277"/>
      <c r="AP182" s="277"/>
      <c r="AQ182" s="277"/>
      <c r="AR182" s="277"/>
      <c r="AS182" s="277"/>
      <c r="AT182" s="277"/>
      <c r="AU182" s="277"/>
      <c r="AV182" s="277"/>
      <c r="AW182" s="277"/>
      <c r="AX182" s="277"/>
      <c r="AY182" s="277"/>
      <c r="AZ182" s="277"/>
      <c r="BA182" s="277"/>
      <c r="BB182" s="277">
        <f>$F$182*G134</f>
        <v>0</v>
      </c>
      <c r="BC182" s="277">
        <f t="shared" ref="BC182:BN182" si="165">$F$182*H134</f>
        <v>0</v>
      </c>
      <c r="BD182" s="277">
        <f t="shared" si="165"/>
        <v>0</v>
      </c>
      <c r="BE182" s="277">
        <f t="shared" si="165"/>
        <v>0</v>
      </c>
      <c r="BF182" s="277">
        <f t="shared" si="165"/>
        <v>0</v>
      </c>
      <c r="BG182" s="277">
        <f t="shared" si="165"/>
        <v>0</v>
      </c>
      <c r="BH182" s="277">
        <f t="shared" si="165"/>
        <v>0</v>
      </c>
      <c r="BI182" s="277">
        <f t="shared" si="165"/>
        <v>0</v>
      </c>
      <c r="BJ182" s="277">
        <f t="shared" si="165"/>
        <v>0</v>
      </c>
      <c r="BK182" s="277">
        <f t="shared" si="165"/>
        <v>0</v>
      </c>
      <c r="BL182" s="277">
        <f t="shared" si="165"/>
        <v>0</v>
      </c>
      <c r="BM182" s="277">
        <f t="shared" si="165"/>
        <v>0</v>
      </c>
      <c r="BN182" s="277">
        <f t="shared" si="165"/>
        <v>0</v>
      </c>
    </row>
    <row r="183" spans="2:66" ht="15" hidden="1" thickBot="1" x14ac:dyDescent="0.4">
      <c r="B183" s="280">
        <v>49</v>
      </c>
      <c r="C183" s="286"/>
      <c r="D183" s="286"/>
      <c r="E183" s="277">
        <v>0</v>
      </c>
      <c r="F183" s="277">
        <v>0</v>
      </c>
      <c r="G183" s="277"/>
      <c r="H183" s="277"/>
      <c r="I183" s="277"/>
      <c r="J183" s="277"/>
      <c r="K183" s="277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277"/>
      <c r="AD183" s="277"/>
      <c r="AE183" s="277"/>
      <c r="AF183" s="277"/>
      <c r="AG183" s="277"/>
      <c r="AH183" s="277"/>
      <c r="AI183" s="277"/>
      <c r="AJ183" s="277"/>
      <c r="AK183" s="277"/>
      <c r="AL183" s="277"/>
      <c r="AM183" s="277"/>
      <c r="AN183" s="277"/>
      <c r="AO183" s="277"/>
      <c r="AP183" s="277"/>
      <c r="AQ183" s="277"/>
      <c r="AR183" s="277"/>
      <c r="AS183" s="277"/>
      <c r="AT183" s="277"/>
      <c r="AU183" s="277"/>
      <c r="AV183" s="277"/>
      <c r="AW183" s="277"/>
      <c r="AX183" s="277"/>
      <c r="AY183" s="277"/>
      <c r="AZ183" s="277"/>
      <c r="BA183" s="277"/>
      <c r="BB183" s="277"/>
      <c r="BC183" s="277">
        <f>$F$183*G134</f>
        <v>0</v>
      </c>
      <c r="BD183" s="277">
        <f t="shared" ref="BD183:BN183" si="166">$F$183*H134</f>
        <v>0</v>
      </c>
      <c r="BE183" s="277">
        <f t="shared" si="166"/>
        <v>0</v>
      </c>
      <c r="BF183" s="277">
        <f t="shared" si="166"/>
        <v>0</v>
      </c>
      <c r="BG183" s="277">
        <f t="shared" si="166"/>
        <v>0</v>
      </c>
      <c r="BH183" s="277">
        <f t="shared" si="166"/>
        <v>0</v>
      </c>
      <c r="BI183" s="277">
        <f t="shared" si="166"/>
        <v>0</v>
      </c>
      <c r="BJ183" s="277">
        <f t="shared" si="166"/>
        <v>0</v>
      </c>
      <c r="BK183" s="277">
        <f t="shared" si="166"/>
        <v>0</v>
      </c>
      <c r="BL183" s="277">
        <f t="shared" si="166"/>
        <v>0</v>
      </c>
      <c r="BM183" s="277">
        <f t="shared" si="166"/>
        <v>0</v>
      </c>
      <c r="BN183" s="277">
        <f t="shared" si="166"/>
        <v>0</v>
      </c>
    </row>
    <row r="184" spans="2:66" ht="15" hidden="1" thickBot="1" x14ac:dyDescent="0.4">
      <c r="B184" s="280">
        <v>50</v>
      </c>
      <c r="C184" s="286"/>
      <c r="D184" s="286"/>
      <c r="E184" s="277">
        <v>0</v>
      </c>
      <c r="F184" s="277">
        <v>0</v>
      </c>
      <c r="G184" s="277"/>
      <c r="H184" s="27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277"/>
      <c r="AB184" s="277"/>
      <c r="AC184" s="277"/>
      <c r="AD184" s="277"/>
      <c r="AE184" s="277"/>
      <c r="AF184" s="277"/>
      <c r="AG184" s="277"/>
      <c r="AH184" s="277"/>
      <c r="AI184" s="277"/>
      <c r="AJ184" s="277"/>
      <c r="AK184" s="277"/>
      <c r="AL184" s="277"/>
      <c r="AM184" s="277"/>
      <c r="AN184" s="277"/>
      <c r="AO184" s="277"/>
      <c r="AP184" s="277"/>
      <c r="AQ184" s="277"/>
      <c r="AR184" s="277"/>
      <c r="AS184" s="277"/>
      <c r="AT184" s="277"/>
      <c r="AU184" s="277"/>
      <c r="AV184" s="277"/>
      <c r="AW184" s="277"/>
      <c r="AX184" s="277"/>
      <c r="AY184" s="277"/>
      <c r="AZ184" s="277"/>
      <c r="BA184" s="277"/>
      <c r="BB184" s="277"/>
      <c r="BC184" s="277"/>
      <c r="BD184" s="277">
        <f>$F$184*G134</f>
        <v>0</v>
      </c>
      <c r="BE184" s="277">
        <f t="shared" ref="BE184:BN184" si="167">$F$184*H134</f>
        <v>0</v>
      </c>
      <c r="BF184" s="277">
        <f t="shared" si="167"/>
        <v>0</v>
      </c>
      <c r="BG184" s="277">
        <f t="shared" si="167"/>
        <v>0</v>
      </c>
      <c r="BH184" s="277">
        <f t="shared" si="167"/>
        <v>0</v>
      </c>
      <c r="BI184" s="277">
        <f t="shared" si="167"/>
        <v>0</v>
      </c>
      <c r="BJ184" s="277">
        <f t="shared" si="167"/>
        <v>0</v>
      </c>
      <c r="BK184" s="277">
        <f t="shared" si="167"/>
        <v>0</v>
      </c>
      <c r="BL184" s="277">
        <f t="shared" si="167"/>
        <v>0</v>
      </c>
      <c r="BM184" s="277">
        <f t="shared" si="167"/>
        <v>0</v>
      </c>
      <c r="BN184" s="277">
        <f t="shared" si="167"/>
        <v>0</v>
      </c>
    </row>
    <row r="185" spans="2:66" ht="15" hidden="1" thickBot="1" x14ac:dyDescent="0.4">
      <c r="B185" s="280">
        <v>51</v>
      </c>
      <c r="C185" s="286"/>
      <c r="D185" s="286"/>
      <c r="E185" s="277">
        <v>0</v>
      </c>
      <c r="F185" s="277">
        <v>0</v>
      </c>
      <c r="G185" s="277"/>
      <c r="H185" s="27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277"/>
      <c r="AD185" s="277"/>
      <c r="AE185" s="277"/>
      <c r="AF185" s="277"/>
      <c r="AG185" s="277"/>
      <c r="AH185" s="277"/>
      <c r="AI185" s="277"/>
      <c r="AJ185" s="277"/>
      <c r="AK185" s="277"/>
      <c r="AL185" s="277"/>
      <c r="AM185" s="277"/>
      <c r="AN185" s="277"/>
      <c r="AO185" s="277"/>
      <c r="AP185" s="277"/>
      <c r="AQ185" s="277"/>
      <c r="AR185" s="277"/>
      <c r="AS185" s="277"/>
      <c r="AT185" s="277"/>
      <c r="AU185" s="277"/>
      <c r="AV185" s="277"/>
      <c r="AW185" s="277"/>
      <c r="AX185" s="277"/>
      <c r="AY185" s="277"/>
      <c r="AZ185" s="277"/>
      <c r="BA185" s="277"/>
      <c r="BB185" s="277"/>
      <c r="BC185" s="277"/>
      <c r="BD185" s="277"/>
      <c r="BE185" s="277">
        <f>$F$185*G134</f>
        <v>0</v>
      </c>
      <c r="BF185" s="277">
        <f t="shared" ref="BF185:BN185" si="168">$F$185*H134</f>
        <v>0</v>
      </c>
      <c r="BG185" s="277">
        <f t="shared" si="168"/>
        <v>0</v>
      </c>
      <c r="BH185" s="277">
        <f t="shared" si="168"/>
        <v>0</v>
      </c>
      <c r="BI185" s="277">
        <f t="shared" si="168"/>
        <v>0</v>
      </c>
      <c r="BJ185" s="277">
        <f t="shared" si="168"/>
        <v>0</v>
      </c>
      <c r="BK185" s="277">
        <f t="shared" si="168"/>
        <v>0</v>
      </c>
      <c r="BL185" s="277">
        <f t="shared" si="168"/>
        <v>0</v>
      </c>
      <c r="BM185" s="277">
        <f t="shared" si="168"/>
        <v>0</v>
      </c>
      <c r="BN185" s="277">
        <f t="shared" si="168"/>
        <v>0</v>
      </c>
    </row>
    <row r="186" spans="2:66" ht="15" hidden="1" thickBot="1" x14ac:dyDescent="0.4">
      <c r="B186" s="280">
        <v>52</v>
      </c>
      <c r="C186" s="286"/>
      <c r="D186" s="286"/>
      <c r="E186" s="277">
        <v>0</v>
      </c>
      <c r="F186" s="277">
        <v>0</v>
      </c>
      <c r="G186" s="277"/>
      <c r="H186" s="27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277"/>
      <c r="AB186" s="277"/>
      <c r="AC186" s="277"/>
      <c r="AD186" s="277"/>
      <c r="AE186" s="277"/>
      <c r="AF186" s="277"/>
      <c r="AG186" s="277"/>
      <c r="AH186" s="277"/>
      <c r="AI186" s="277"/>
      <c r="AJ186" s="277"/>
      <c r="AK186" s="277"/>
      <c r="AL186" s="277"/>
      <c r="AM186" s="277"/>
      <c r="AN186" s="277"/>
      <c r="AO186" s="277"/>
      <c r="AP186" s="277"/>
      <c r="AQ186" s="277"/>
      <c r="AR186" s="277"/>
      <c r="AS186" s="277"/>
      <c r="AT186" s="277"/>
      <c r="AU186" s="277"/>
      <c r="AV186" s="277"/>
      <c r="AW186" s="277"/>
      <c r="AX186" s="277"/>
      <c r="AY186" s="277"/>
      <c r="AZ186" s="277"/>
      <c r="BA186" s="277"/>
      <c r="BB186" s="277"/>
      <c r="BC186" s="277"/>
      <c r="BD186" s="277"/>
      <c r="BE186" s="277"/>
      <c r="BF186" s="277">
        <f>$F$186*G134</f>
        <v>0</v>
      </c>
      <c r="BG186" s="277">
        <f t="shared" ref="BG186:BN186" si="169">$F$186*H134</f>
        <v>0</v>
      </c>
      <c r="BH186" s="277">
        <f t="shared" si="169"/>
        <v>0</v>
      </c>
      <c r="BI186" s="277">
        <f t="shared" si="169"/>
        <v>0</v>
      </c>
      <c r="BJ186" s="277">
        <f t="shared" si="169"/>
        <v>0</v>
      </c>
      <c r="BK186" s="277">
        <f t="shared" si="169"/>
        <v>0</v>
      </c>
      <c r="BL186" s="277">
        <f t="shared" si="169"/>
        <v>0</v>
      </c>
      <c r="BM186" s="277">
        <f t="shared" si="169"/>
        <v>0</v>
      </c>
      <c r="BN186" s="277">
        <f t="shared" si="169"/>
        <v>0</v>
      </c>
    </row>
    <row r="187" spans="2:66" ht="15" hidden="1" thickBot="1" x14ac:dyDescent="0.4">
      <c r="B187" s="280">
        <v>53</v>
      </c>
      <c r="C187" s="286"/>
      <c r="D187" s="286"/>
      <c r="E187" s="277">
        <v>0</v>
      </c>
      <c r="F187" s="277">
        <v>0</v>
      </c>
      <c r="G187" s="277"/>
      <c r="H187" s="27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277"/>
      <c r="AD187" s="277"/>
      <c r="AE187" s="277"/>
      <c r="AF187" s="277"/>
      <c r="AG187" s="277"/>
      <c r="AH187" s="277"/>
      <c r="AI187" s="277"/>
      <c r="AJ187" s="277"/>
      <c r="AK187" s="277"/>
      <c r="AL187" s="277"/>
      <c r="AM187" s="277"/>
      <c r="AN187" s="277"/>
      <c r="AO187" s="277"/>
      <c r="AP187" s="277"/>
      <c r="AQ187" s="277"/>
      <c r="AR187" s="277"/>
      <c r="AS187" s="277"/>
      <c r="AT187" s="277"/>
      <c r="AU187" s="277"/>
      <c r="AV187" s="277"/>
      <c r="AW187" s="277"/>
      <c r="AX187" s="277"/>
      <c r="AY187" s="277"/>
      <c r="AZ187" s="277"/>
      <c r="BA187" s="277"/>
      <c r="BB187" s="277"/>
      <c r="BC187" s="277"/>
      <c r="BD187" s="277"/>
      <c r="BE187" s="277"/>
      <c r="BF187" s="277"/>
      <c r="BG187" s="277">
        <f>$F$187*G134</f>
        <v>0</v>
      </c>
      <c r="BH187" s="277">
        <f t="shared" ref="BH187:BN187" si="170">$F$187*H134</f>
        <v>0</v>
      </c>
      <c r="BI187" s="277">
        <f t="shared" si="170"/>
        <v>0</v>
      </c>
      <c r="BJ187" s="277">
        <f t="shared" si="170"/>
        <v>0</v>
      </c>
      <c r="BK187" s="277">
        <f t="shared" si="170"/>
        <v>0</v>
      </c>
      <c r="BL187" s="277">
        <f t="shared" si="170"/>
        <v>0</v>
      </c>
      <c r="BM187" s="277">
        <f t="shared" si="170"/>
        <v>0</v>
      </c>
      <c r="BN187" s="277">
        <f t="shared" si="170"/>
        <v>0</v>
      </c>
    </row>
    <row r="188" spans="2:66" ht="15" hidden="1" thickBot="1" x14ac:dyDescent="0.4">
      <c r="B188" s="280">
        <v>54</v>
      </c>
      <c r="C188" s="286"/>
      <c r="D188" s="286"/>
      <c r="E188" s="277">
        <v>0</v>
      </c>
      <c r="F188" s="277">
        <v>0</v>
      </c>
      <c r="G188" s="277"/>
      <c r="H188" s="277"/>
      <c r="I188" s="277"/>
      <c r="J188" s="277"/>
      <c r="K188" s="277"/>
      <c r="L188" s="277"/>
      <c r="M188" s="277"/>
      <c r="N188" s="277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277"/>
      <c r="AB188" s="277"/>
      <c r="AC188" s="277"/>
      <c r="AD188" s="277"/>
      <c r="AE188" s="277"/>
      <c r="AF188" s="277"/>
      <c r="AG188" s="277"/>
      <c r="AH188" s="277"/>
      <c r="AI188" s="277"/>
      <c r="AJ188" s="277"/>
      <c r="AK188" s="277"/>
      <c r="AL188" s="277"/>
      <c r="AM188" s="277"/>
      <c r="AN188" s="277"/>
      <c r="AO188" s="277"/>
      <c r="AP188" s="277"/>
      <c r="AQ188" s="277"/>
      <c r="AR188" s="277"/>
      <c r="AS188" s="277"/>
      <c r="AT188" s="277"/>
      <c r="AU188" s="277"/>
      <c r="AV188" s="277"/>
      <c r="AW188" s="277"/>
      <c r="AX188" s="277"/>
      <c r="AY188" s="277"/>
      <c r="AZ188" s="277"/>
      <c r="BA188" s="277"/>
      <c r="BB188" s="277"/>
      <c r="BC188" s="277"/>
      <c r="BD188" s="277"/>
      <c r="BE188" s="277"/>
      <c r="BF188" s="277"/>
      <c r="BG188" s="277"/>
      <c r="BH188" s="277">
        <f>$F$188*G134</f>
        <v>0</v>
      </c>
      <c r="BI188" s="277">
        <f t="shared" ref="BI188:BN188" si="171">$F$188*H134</f>
        <v>0</v>
      </c>
      <c r="BJ188" s="277">
        <f t="shared" si="171"/>
        <v>0</v>
      </c>
      <c r="BK188" s="277">
        <f t="shared" si="171"/>
        <v>0</v>
      </c>
      <c r="BL188" s="277">
        <f t="shared" si="171"/>
        <v>0</v>
      </c>
      <c r="BM188" s="277">
        <f t="shared" si="171"/>
        <v>0</v>
      </c>
      <c r="BN188" s="277">
        <f t="shared" si="171"/>
        <v>0</v>
      </c>
    </row>
    <row r="189" spans="2:66" ht="15" hidden="1" thickBot="1" x14ac:dyDescent="0.4">
      <c r="B189" s="280">
        <v>55</v>
      </c>
      <c r="C189" s="286"/>
      <c r="D189" s="286"/>
      <c r="E189" s="277">
        <v>0</v>
      </c>
      <c r="F189" s="277">
        <v>0</v>
      </c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277"/>
      <c r="AD189" s="277"/>
      <c r="AE189" s="277"/>
      <c r="AF189" s="277"/>
      <c r="AG189" s="277"/>
      <c r="AH189" s="277"/>
      <c r="AI189" s="277"/>
      <c r="AJ189" s="277"/>
      <c r="AK189" s="277"/>
      <c r="AL189" s="277"/>
      <c r="AM189" s="277"/>
      <c r="AN189" s="277"/>
      <c r="AO189" s="277"/>
      <c r="AP189" s="277"/>
      <c r="AQ189" s="277"/>
      <c r="AR189" s="277"/>
      <c r="AS189" s="277"/>
      <c r="AT189" s="277"/>
      <c r="AU189" s="277"/>
      <c r="AV189" s="277"/>
      <c r="AW189" s="277"/>
      <c r="AX189" s="277"/>
      <c r="AY189" s="277"/>
      <c r="AZ189" s="277"/>
      <c r="BA189" s="277"/>
      <c r="BB189" s="277"/>
      <c r="BC189" s="277"/>
      <c r="BD189" s="277"/>
      <c r="BE189" s="277"/>
      <c r="BF189" s="277"/>
      <c r="BG189" s="277"/>
      <c r="BH189" s="277"/>
      <c r="BI189" s="277">
        <f t="shared" ref="BI189:BN189" si="172">$F$189*G134</f>
        <v>0</v>
      </c>
      <c r="BJ189" s="277">
        <f t="shared" si="172"/>
        <v>0</v>
      </c>
      <c r="BK189" s="277">
        <f t="shared" si="172"/>
        <v>0</v>
      </c>
      <c r="BL189" s="277">
        <f t="shared" si="172"/>
        <v>0</v>
      </c>
      <c r="BM189" s="277">
        <f t="shared" si="172"/>
        <v>0</v>
      </c>
      <c r="BN189" s="277">
        <f t="shared" si="172"/>
        <v>0</v>
      </c>
    </row>
    <row r="190" spans="2:66" ht="15" hidden="1" thickBot="1" x14ac:dyDescent="0.4">
      <c r="B190" s="280">
        <v>56</v>
      </c>
      <c r="C190" s="286"/>
      <c r="D190" s="286"/>
      <c r="E190" s="277">
        <v>0</v>
      </c>
      <c r="F190" s="277">
        <v>0</v>
      </c>
      <c r="G190" s="277"/>
      <c r="H190" s="277"/>
      <c r="I190" s="277"/>
      <c r="J190" s="277"/>
      <c r="K190" s="277"/>
      <c r="L190" s="277"/>
      <c r="M190" s="277"/>
      <c r="N190" s="277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277"/>
      <c r="AB190" s="277"/>
      <c r="AC190" s="277"/>
      <c r="AD190" s="277"/>
      <c r="AE190" s="277"/>
      <c r="AF190" s="277"/>
      <c r="AG190" s="277"/>
      <c r="AH190" s="277"/>
      <c r="AI190" s="277"/>
      <c r="AJ190" s="277"/>
      <c r="AK190" s="277"/>
      <c r="AL190" s="277"/>
      <c r="AM190" s="277"/>
      <c r="AN190" s="277"/>
      <c r="AO190" s="277"/>
      <c r="AP190" s="277"/>
      <c r="AQ190" s="277"/>
      <c r="AR190" s="277"/>
      <c r="AS190" s="277"/>
      <c r="AT190" s="277"/>
      <c r="AU190" s="277"/>
      <c r="AV190" s="277"/>
      <c r="AW190" s="277"/>
      <c r="AX190" s="277"/>
      <c r="AY190" s="277"/>
      <c r="AZ190" s="277"/>
      <c r="BA190" s="277"/>
      <c r="BB190" s="277"/>
      <c r="BC190" s="277"/>
      <c r="BD190" s="277"/>
      <c r="BE190" s="277"/>
      <c r="BF190" s="277"/>
      <c r="BG190" s="277"/>
      <c r="BH190" s="277"/>
      <c r="BI190" s="277"/>
      <c r="BJ190" s="277">
        <f>$F$190*G134</f>
        <v>0</v>
      </c>
      <c r="BK190" s="277">
        <f>$F$190*H134</f>
        <v>0</v>
      </c>
      <c r="BL190" s="277">
        <f>$F$190*I134</f>
        <v>0</v>
      </c>
      <c r="BM190" s="277">
        <f>$F$190*J134</f>
        <v>0</v>
      </c>
      <c r="BN190" s="277">
        <f>$F$190*K134</f>
        <v>0</v>
      </c>
    </row>
    <row r="191" spans="2:66" ht="15" hidden="1" thickBot="1" x14ac:dyDescent="0.4">
      <c r="B191" s="280">
        <v>57</v>
      </c>
      <c r="C191" s="286"/>
      <c r="D191" s="286"/>
      <c r="E191" s="277">
        <v>0</v>
      </c>
      <c r="F191" s="277">
        <v>0</v>
      </c>
      <c r="G191" s="277"/>
      <c r="H191" s="277"/>
      <c r="I191" s="277"/>
      <c r="J191" s="277"/>
      <c r="K191" s="277"/>
      <c r="L191" s="277"/>
      <c r="M191" s="277"/>
      <c r="N191" s="277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277"/>
      <c r="AB191" s="277"/>
      <c r="AC191" s="277"/>
      <c r="AD191" s="277"/>
      <c r="AE191" s="277"/>
      <c r="AF191" s="277"/>
      <c r="AG191" s="277"/>
      <c r="AH191" s="277"/>
      <c r="AI191" s="277"/>
      <c r="AJ191" s="277"/>
      <c r="AK191" s="277"/>
      <c r="AL191" s="277"/>
      <c r="AM191" s="277"/>
      <c r="AN191" s="277"/>
      <c r="AO191" s="277"/>
      <c r="AP191" s="277"/>
      <c r="AQ191" s="277"/>
      <c r="AR191" s="277"/>
      <c r="AS191" s="277"/>
      <c r="AT191" s="277"/>
      <c r="AU191" s="277"/>
      <c r="AV191" s="277"/>
      <c r="AW191" s="277"/>
      <c r="AX191" s="277"/>
      <c r="AY191" s="277"/>
      <c r="AZ191" s="277"/>
      <c r="BA191" s="277"/>
      <c r="BB191" s="277"/>
      <c r="BC191" s="277"/>
      <c r="BD191" s="277"/>
      <c r="BE191" s="277"/>
      <c r="BF191" s="277"/>
      <c r="BG191" s="277"/>
      <c r="BH191" s="277"/>
      <c r="BI191" s="277"/>
      <c r="BJ191" s="277"/>
      <c r="BK191" s="277">
        <f>$F$191*G134</f>
        <v>0</v>
      </c>
      <c r="BL191" s="277">
        <f>$F$191*H134</f>
        <v>0</v>
      </c>
      <c r="BM191" s="277">
        <f>$F$191*I134</f>
        <v>0</v>
      </c>
      <c r="BN191" s="277">
        <f>$F$191*J134</f>
        <v>0</v>
      </c>
    </row>
    <row r="192" spans="2:66" ht="15" hidden="1" thickBot="1" x14ac:dyDescent="0.4">
      <c r="B192" s="280">
        <v>58</v>
      </c>
      <c r="C192" s="286"/>
      <c r="D192" s="286"/>
      <c r="E192" s="277">
        <v>0</v>
      </c>
      <c r="F192" s="277">
        <v>0</v>
      </c>
      <c r="G192" s="277"/>
      <c r="H192" s="277"/>
      <c r="I192" s="277"/>
      <c r="J192" s="277"/>
      <c r="K192" s="277"/>
      <c r="L192" s="277"/>
      <c r="M192" s="277"/>
      <c r="N192" s="277"/>
      <c r="O192" s="277"/>
      <c r="P192" s="277"/>
      <c r="Q192" s="277"/>
      <c r="R192" s="277"/>
      <c r="S192" s="277"/>
      <c r="T192" s="277"/>
      <c r="U192" s="277"/>
      <c r="V192" s="277"/>
      <c r="W192" s="277"/>
      <c r="X192" s="277"/>
      <c r="Y192" s="277"/>
      <c r="Z192" s="277"/>
      <c r="AA192" s="277"/>
      <c r="AB192" s="277"/>
      <c r="AC192" s="277"/>
      <c r="AD192" s="277"/>
      <c r="AE192" s="277"/>
      <c r="AF192" s="277"/>
      <c r="AG192" s="277"/>
      <c r="AH192" s="277"/>
      <c r="AI192" s="277"/>
      <c r="AJ192" s="277"/>
      <c r="AK192" s="277"/>
      <c r="AL192" s="277"/>
      <c r="AM192" s="277"/>
      <c r="AN192" s="277"/>
      <c r="AO192" s="277"/>
      <c r="AP192" s="277"/>
      <c r="AQ192" s="277"/>
      <c r="AR192" s="277"/>
      <c r="AS192" s="277"/>
      <c r="AT192" s="277"/>
      <c r="AU192" s="277"/>
      <c r="AV192" s="277"/>
      <c r="AW192" s="277"/>
      <c r="AX192" s="277"/>
      <c r="AY192" s="277"/>
      <c r="AZ192" s="277"/>
      <c r="BA192" s="277"/>
      <c r="BB192" s="277"/>
      <c r="BC192" s="277"/>
      <c r="BD192" s="277"/>
      <c r="BE192" s="277"/>
      <c r="BF192" s="277"/>
      <c r="BG192" s="277"/>
      <c r="BH192" s="277"/>
      <c r="BI192" s="277"/>
      <c r="BJ192" s="277"/>
      <c r="BK192" s="277"/>
      <c r="BL192" s="277">
        <f>$F$192*G134</f>
        <v>0</v>
      </c>
      <c r="BM192" s="277">
        <f>$F$192*H134</f>
        <v>0</v>
      </c>
      <c r="BN192" s="277">
        <f>$F$192*I134</f>
        <v>0</v>
      </c>
    </row>
    <row r="193" spans="1:66" ht="15" hidden="1" thickBot="1" x14ac:dyDescent="0.4">
      <c r="B193" s="280">
        <v>59</v>
      </c>
      <c r="C193" s="286"/>
      <c r="D193" s="286"/>
      <c r="E193" s="277">
        <v>0</v>
      </c>
      <c r="F193" s="277">
        <v>0</v>
      </c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7"/>
      <c r="T193" s="277"/>
      <c r="U193" s="277"/>
      <c r="V193" s="277"/>
      <c r="W193" s="277"/>
      <c r="X193" s="277"/>
      <c r="Y193" s="277"/>
      <c r="Z193" s="277"/>
      <c r="AA193" s="277"/>
      <c r="AB193" s="277"/>
      <c r="AC193" s="277"/>
      <c r="AD193" s="277"/>
      <c r="AE193" s="277"/>
      <c r="AF193" s="277"/>
      <c r="AG193" s="277"/>
      <c r="AH193" s="277"/>
      <c r="AI193" s="277"/>
      <c r="AJ193" s="277"/>
      <c r="AK193" s="277"/>
      <c r="AL193" s="277"/>
      <c r="AM193" s="277"/>
      <c r="AN193" s="277"/>
      <c r="AO193" s="277"/>
      <c r="AP193" s="277"/>
      <c r="AQ193" s="277"/>
      <c r="AR193" s="277"/>
      <c r="AS193" s="277"/>
      <c r="AT193" s="277"/>
      <c r="AU193" s="277"/>
      <c r="AV193" s="277"/>
      <c r="AW193" s="277"/>
      <c r="AX193" s="277"/>
      <c r="AY193" s="277"/>
      <c r="AZ193" s="277"/>
      <c r="BA193" s="277"/>
      <c r="BB193" s="277"/>
      <c r="BC193" s="277"/>
      <c r="BD193" s="277"/>
      <c r="BE193" s="277"/>
      <c r="BF193" s="277"/>
      <c r="BG193" s="277"/>
      <c r="BH193" s="277"/>
      <c r="BI193" s="277"/>
      <c r="BJ193" s="277"/>
      <c r="BK193" s="277"/>
      <c r="BL193" s="277"/>
      <c r="BM193" s="277">
        <f>$F$193*G134</f>
        <v>0</v>
      </c>
      <c r="BN193" s="277">
        <f>$F$193*H134</f>
        <v>0</v>
      </c>
    </row>
    <row r="194" spans="1:66" ht="15" hidden="1" thickBot="1" x14ac:dyDescent="0.4">
      <c r="B194" s="280">
        <v>60</v>
      </c>
      <c r="C194" s="286"/>
      <c r="D194" s="286"/>
      <c r="E194" s="277">
        <v>0</v>
      </c>
      <c r="F194" s="277">
        <v>0</v>
      </c>
      <c r="G194" s="277"/>
      <c r="H194" s="277"/>
      <c r="I194" s="277"/>
      <c r="J194" s="277"/>
      <c r="K194" s="277"/>
      <c r="L194" s="277"/>
      <c r="M194" s="277"/>
      <c r="N194" s="277"/>
      <c r="O194" s="277"/>
      <c r="P194" s="277"/>
      <c r="Q194" s="277"/>
      <c r="R194" s="277"/>
      <c r="S194" s="277"/>
      <c r="T194" s="277"/>
      <c r="U194" s="277"/>
      <c r="V194" s="277"/>
      <c r="W194" s="277"/>
      <c r="X194" s="277"/>
      <c r="Y194" s="277"/>
      <c r="Z194" s="277"/>
      <c r="AA194" s="277"/>
      <c r="AB194" s="277"/>
      <c r="AC194" s="277"/>
      <c r="AD194" s="277"/>
      <c r="AE194" s="277"/>
      <c r="AF194" s="277"/>
      <c r="AG194" s="277"/>
      <c r="AH194" s="277"/>
      <c r="AI194" s="277"/>
      <c r="AJ194" s="277"/>
      <c r="AK194" s="277"/>
      <c r="AL194" s="277"/>
      <c r="AM194" s="277"/>
      <c r="AN194" s="277"/>
      <c r="AO194" s="277"/>
      <c r="AP194" s="277"/>
      <c r="AQ194" s="277"/>
      <c r="AR194" s="277"/>
      <c r="AS194" s="277"/>
      <c r="AT194" s="277"/>
      <c r="AU194" s="277"/>
      <c r="AV194" s="277"/>
      <c r="AW194" s="277"/>
      <c r="AX194" s="277"/>
      <c r="AY194" s="277"/>
      <c r="AZ194" s="277"/>
      <c r="BA194" s="277"/>
      <c r="BB194" s="277"/>
      <c r="BC194" s="277"/>
      <c r="BD194" s="277"/>
      <c r="BE194" s="277"/>
      <c r="BF194" s="277"/>
      <c r="BG194" s="277"/>
      <c r="BH194" s="277"/>
      <c r="BI194" s="277"/>
      <c r="BJ194" s="277"/>
      <c r="BK194" s="277"/>
      <c r="BL194" s="277"/>
      <c r="BM194" s="277"/>
      <c r="BN194" s="277">
        <f>$F$194*G134</f>
        <v>0</v>
      </c>
    </row>
    <row r="195" spans="1:66" hidden="1" x14ac:dyDescent="0.3">
      <c r="C195" s="279"/>
      <c r="D195" s="279"/>
      <c r="E195" s="277"/>
      <c r="F195" s="277"/>
      <c r="G195" s="277">
        <f t="shared" ref="G195:AL195" si="173">SUM(G135:G194)</f>
        <v>0</v>
      </c>
      <c r="H195" s="277">
        <f t="shared" si="173"/>
        <v>0</v>
      </c>
      <c r="I195" s="277">
        <f t="shared" si="173"/>
        <v>0</v>
      </c>
      <c r="J195" s="277">
        <f t="shared" si="173"/>
        <v>0</v>
      </c>
      <c r="K195" s="277">
        <f t="shared" si="173"/>
        <v>0</v>
      </c>
      <c r="L195" s="277">
        <f t="shared" si="173"/>
        <v>0</v>
      </c>
      <c r="M195" s="277">
        <f t="shared" si="173"/>
        <v>0</v>
      </c>
      <c r="N195" s="277">
        <f t="shared" si="173"/>
        <v>0</v>
      </c>
      <c r="O195" s="277">
        <f t="shared" si="173"/>
        <v>0</v>
      </c>
      <c r="P195" s="277">
        <f t="shared" si="173"/>
        <v>0</v>
      </c>
      <c r="Q195" s="277">
        <f t="shared" si="173"/>
        <v>0</v>
      </c>
      <c r="R195" s="277">
        <f t="shared" si="173"/>
        <v>0</v>
      </c>
      <c r="S195" s="277">
        <f t="shared" si="173"/>
        <v>0</v>
      </c>
      <c r="T195" s="277">
        <f t="shared" si="173"/>
        <v>0</v>
      </c>
      <c r="U195" s="277">
        <f t="shared" si="173"/>
        <v>0</v>
      </c>
      <c r="V195" s="277">
        <f t="shared" si="173"/>
        <v>0</v>
      </c>
      <c r="W195" s="277">
        <f t="shared" si="173"/>
        <v>0</v>
      </c>
      <c r="X195" s="277">
        <f t="shared" si="173"/>
        <v>0</v>
      </c>
      <c r="Y195" s="277">
        <f t="shared" si="173"/>
        <v>0</v>
      </c>
      <c r="Z195" s="277">
        <f t="shared" si="173"/>
        <v>0</v>
      </c>
      <c r="AA195" s="277">
        <f t="shared" si="173"/>
        <v>0</v>
      </c>
      <c r="AB195" s="277">
        <f t="shared" si="173"/>
        <v>0</v>
      </c>
      <c r="AC195" s="277">
        <f t="shared" si="173"/>
        <v>0</v>
      </c>
      <c r="AD195" s="277">
        <f t="shared" si="173"/>
        <v>0</v>
      </c>
      <c r="AE195" s="277">
        <f t="shared" si="173"/>
        <v>0</v>
      </c>
      <c r="AF195" s="277">
        <f t="shared" si="173"/>
        <v>0</v>
      </c>
      <c r="AG195" s="277">
        <f t="shared" si="173"/>
        <v>0</v>
      </c>
      <c r="AH195" s="277">
        <f t="shared" si="173"/>
        <v>0</v>
      </c>
      <c r="AI195" s="277">
        <f t="shared" si="173"/>
        <v>0</v>
      </c>
      <c r="AJ195" s="277">
        <f t="shared" si="173"/>
        <v>0</v>
      </c>
      <c r="AK195" s="277">
        <f t="shared" si="173"/>
        <v>0</v>
      </c>
      <c r="AL195" s="277">
        <f t="shared" si="173"/>
        <v>0</v>
      </c>
      <c r="AM195" s="277">
        <f t="shared" ref="AM195:BN195" si="174">SUM(AM135:AM194)</f>
        <v>0</v>
      </c>
      <c r="AN195" s="277">
        <f t="shared" si="174"/>
        <v>0</v>
      </c>
      <c r="AO195" s="277">
        <f t="shared" si="174"/>
        <v>0</v>
      </c>
      <c r="AP195" s="277">
        <f t="shared" si="174"/>
        <v>0</v>
      </c>
      <c r="AQ195" s="277">
        <f t="shared" si="174"/>
        <v>0</v>
      </c>
      <c r="AR195" s="277">
        <f t="shared" si="174"/>
        <v>0</v>
      </c>
      <c r="AS195" s="277">
        <f t="shared" si="174"/>
        <v>0</v>
      </c>
      <c r="AT195" s="277">
        <f t="shared" si="174"/>
        <v>0</v>
      </c>
      <c r="AU195" s="277">
        <f t="shared" si="174"/>
        <v>0</v>
      </c>
      <c r="AV195" s="277">
        <f t="shared" si="174"/>
        <v>0</v>
      </c>
      <c r="AW195" s="277">
        <f t="shared" si="174"/>
        <v>0</v>
      </c>
      <c r="AX195" s="277">
        <f t="shared" si="174"/>
        <v>0</v>
      </c>
      <c r="AY195" s="277">
        <f t="shared" si="174"/>
        <v>0</v>
      </c>
      <c r="AZ195" s="277">
        <f t="shared" si="174"/>
        <v>0</v>
      </c>
      <c r="BA195" s="277">
        <f t="shared" si="174"/>
        <v>0</v>
      </c>
      <c r="BB195" s="277">
        <f t="shared" si="174"/>
        <v>0</v>
      </c>
      <c r="BC195" s="277">
        <f t="shared" si="174"/>
        <v>0</v>
      </c>
      <c r="BD195" s="277">
        <f t="shared" si="174"/>
        <v>0</v>
      </c>
      <c r="BE195" s="277">
        <f t="shared" si="174"/>
        <v>0</v>
      </c>
      <c r="BF195" s="277">
        <f t="shared" si="174"/>
        <v>0</v>
      </c>
      <c r="BG195" s="277">
        <f t="shared" si="174"/>
        <v>0</v>
      </c>
      <c r="BH195" s="277">
        <f t="shared" si="174"/>
        <v>0</v>
      </c>
      <c r="BI195" s="277">
        <f t="shared" si="174"/>
        <v>0</v>
      </c>
      <c r="BJ195" s="277">
        <f t="shared" si="174"/>
        <v>0</v>
      </c>
      <c r="BK195" s="277">
        <f t="shared" si="174"/>
        <v>0</v>
      </c>
      <c r="BL195" s="277">
        <f t="shared" si="174"/>
        <v>0</v>
      </c>
      <c r="BM195" s="277">
        <f t="shared" si="174"/>
        <v>0</v>
      </c>
      <c r="BN195" s="277">
        <f t="shared" si="174"/>
        <v>0</v>
      </c>
    </row>
    <row r="196" spans="1:66" hidden="1" x14ac:dyDescent="0.3"/>
    <row r="197" spans="1:66" hidden="1" x14ac:dyDescent="0.3"/>
    <row r="198" spans="1:66" s="281" customFormat="1" hidden="1" x14ac:dyDescent="0.3">
      <c r="A198" s="281" t="s">
        <v>235</v>
      </c>
      <c r="C198" s="282"/>
      <c r="D198" s="282"/>
      <c r="E198" s="283"/>
      <c r="F198" s="283" t="s">
        <v>233</v>
      </c>
      <c r="G198" s="283"/>
      <c r="H198" s="283"/>
      <c r="I198" s="283"/>
      <c r="J198" s="283"/>
      <c r="K198" s="283"/>
      <c r="L198" s="283"/>
      <c r="M198" s="283"/>
      <c r="N198" s="283"/>
      <c r="O198" s="283"/>
      <c r="P198" s="283"/>
      <c r="Q198" s="283"/>
      <c r="R198" s="283"/>
      <c r="S198" s="283"/>
      <c r="T198" s="283"/>
      <c r="U198" s="283"/>
      <c r="V198" s="283"/>
      <c r="W198" s="283"/>
      <c r="X198" s="283"/>
      <c r="Y198" s="283"/>
      <c r="Z198" s="283"/>
      <c r="AA198" s="283"/>
      <c r="AB198" s="283"/>
      <c r="AC198" s="283"/>
      <c r="AD198" s="283"/>
      <c r="AE198" s="283"/>
      <c r="AF198" s="283"/>
      <c r="AG198" s="283"/>
      <c r="AH198" s="283"/>
      <c r="AI198" s="283"/>
      <c r="AJ198" s="283"/>
      <c r="AK198" s="283"/>
      <c r="AL198" s="283"/>
      <c r="AM198" s="283"/>
      <c r="AN198" s="283"/>
      <c r="AO198" s="283"/>
      <c r="AP198" s="283"/>
      <c r="AQ198" s="283"/>
      <c r="AR198" s="283"/>
      <c r="AS198" s="283"/>
      <c r="AT198" s="283"/>
      <c r="AU198" s="283"/>
      <c r="AV198" s="283"/>
      <c r="AW198" s="283"/>
      <c r="AX198" s="283"/>
      <c r="AY198" s="283"/>
      <c r="AZ198" s="283"/>
      <c r="BA198" s="283"/>
      <c r="BB198" s="283"/>
      <c r="BC198" s="283"/>
      <c r="BD198" s="283"/>
      <c r="BE198" s="283"/>
      <c r="BF198" s="283"/>
      <c r="BG198" s="283"/>
      <c r="BH198" s="283"/>
      <c r="BI198" s="283"/>
      <c r="BJ198" s="283"/>
      <c r="BK198" s="283"/>
      <c r="BL198" s="283"/>
      <c r="BM198" s="283"/>
      <c r="BN198" s="283"/>
    </row>
    <row r="199" spans="1:66" ht="15" hidden="1" thickBot="1" x14ac:dyDescent="0.4">
      <c r="B199" s="280">
        <f t="array" ref="B199:B258">TRANSPOSE(G2:BN2)</f>
        <v>1</v>
      </c>
      <c r="C199" s="284"/>
      <c r="D199" s="279"/>
      <c r="E199" s="277">
        <f t="array" ref="E199:E258">TRANSPOSE(Assumptions!D211:BK211)</f>
        <v>0</v>
      </c>
      <c r="F199" s="277">
        <f t="array" ref="F199:F258">TRANSPOSE(Assumptions!D210:BK210)</f>
        <v>0</v>
      </c>
      <c r="G199" s="277">
        <f>$F$199*G198</f>
        <v>0</v>
      </c>
      <c r="H199" s="277">
        <f t="shared" ref="H199:BN199" si="175">$F$199*H198</f>
        <v>0</v>
      </c>
      <c r="I199" s="277">
        <f t="shared" si="175"/>
        <v>0</v>
      </c>
      <c r="J199" s="277">
        <f t="shared" si="175"/>
        <v>0</v>
      </c>
      <c r="K199" s="277">
        <f t="shared" si="175"/>
        <v>0</v>
      </c>
      <c r="L199" s="277">
        <f t="shared" si="175"/>
        <v>0</v>
      </c>
      <c r="M199" s="277">
        <f t="shared" si="175"/>
        <v>0</v>
      </c>
      <c r="N199" s="277">
        <f t="shared" si="175"/>
        <v>0</v>
      </c>
      <c r="O199" s="277">
        <f t="shared" si="175"/>
        <v>0</v>
      </c>
      <c r="P199" s="277">
        <f t="shared" si="175"/>
        <v>0</v>
      </c>
      <c r="Q199" s="277">
        <f t="shared" si="175"/>
        <v>0</v>
      </c>
      <c r="R199" s="277">
        <f t="shared" si="175"/>
        <v>0</v>
      </c>
      <c r="S199" s="277">
        <f t="shared" si="175"/>
        <v>0</v>
      </c>
      <c r="T199" s="277">
        <f t="shared" si="175"/>
        <v>0</v>
      </c>
      <c r="U199" s="277">
        <f t="shared" si="175"/>
        <v>0</v>
      </c>
      <c r="V199" s="277">
        <f t="shared" si="175"/>
        <v>0</v>
      </c>
      <c r="W199" s="277">
        <f t="shared" si="175"/>
        <v>0</v>
      </c>
      <c r="X199" s="277">
        <f t="shared" si="175"/>
        <v>0</v>
      </c>
      <c r="Y199" s="277">
        <f t="shared" si="175"/>
        <v>0</v>
      </c>
      <c r="Z199" s="277">
        <f t="shared" si="175"/>
        <v>0</v>
      </c>
      <c r="AA199" s="277">
        <f t="shared" si="175"/>
        <v>0</v>
      </c>
      <c r="AB199" s="277">
        <f t="shared" si="175"/>
        <v>0</v>
      </c>
      <c r="AC199" s="277">
        <f t="shared" si="175"/>
        <v>0</v>
      </c>
      <c r="AD199" s="277">
        <f t="shared" si="175"/>
        <v>0</v>
      </c>
      <c r="AE199" s="277">
        <f t="shared" si="175"/>
        <v>0</v>
      </c>
      <c r="AF199" s="277">
        <f t="shared" si="175"/>
        <v>0</v>
      </c>
      <c r="AG199" s="277">
        <f t="shared" si="175"/>
        <v>0</v>
      </c>
      <c r="AH199" s="277">
        <f t="shared" si="175"/>
        <v>0</v>
      </c>
      <c r="AI199" s="277">
        <f t="shared" si="175"/>
        <v>0</v>
      </c>
      <c r="AJ199" s="277">
        <f t="shared" si="175"/>
        <v>0</v>
      </c>
      <c r="AK199" s="277">
        <f t="shared" si="175"/>
        <v>0</v>
      </c>
      <c r="AL199" s="277">
        <f t="shared" si="175"/>
        <v>0</v>
      </c>
      <c r="AM199" s="277">
        <f t="shared" si="175"/>
        <v>0</v>
      </c>
      <c r="AN199" s="277">
        <f t="shared" si="175"/>
        <v>0</v>
      </c>
      <c r="AO199" s="277">
        <f t="shared" si="175"/>
        <v>0</v>
      </c>
      <c r="AP199" s="277">
        <f t="shared" si="175"/>
        <v>0</v>
      </c>
      <c r="AQ199" s="277">
        <f t="shared" si="175"/>
        <v>0</v>
      </c>
      <c r="AR199" s="277">
        <f t="shared" si="175"/>
        <v>0</v>
      </c>
      <c r="AS199" s="277">
        <f t="shared" si="175"/>
        <v>0</v>
      </c>
      <c r="AT199" s="277">
        <f t="shared" si="175"/>
        <v>0</v>
      </c>
      <c r="AU199" s="277">
        <f t="shared" si="175"/>
        <v>0</v>
      </c>
      <c r="AV199" s="277">
        <f t="shared" si="175"/>
        <v>0</v>
      </c>
      <c r="AW199" s="277">
        <f t="shared" si="175"/>
        <v>0</v>
      </c>
      <c r="AX199" s="277">
        <f t="shared" si="175"/>
        <v>0</v>
      </c>
      <c r="AY199" s="277">
        <f t="shared" si="175"/>
        <v>0</v>
      </c>
      <c r="AZ199" s="277">
        <f t="shared" si="175"/>
        <v>0</v>
      </c>
      <c r="BA199" s="277">
        <f t="shared" si="175"/>
        <v>0</v>
      </c>
      <c r="BB199" s="277">
        <f t="shared" si="175"/>
        <v>0</v>
      </c>
      <c r="BC199" s="277">
        <f t="shared" si="175"/>
        <v>0</v>
      </c>
      <c r="BD199" s="277">
        <f t="shared" si="175"/>
        <v>0</v>
      </c>
      <c r="BE199" s="277">
        <f t="shared" si="175"/>
        <v>0</v>
      </c>
      <c r="BF199" s="277">
        <f t="shared" si="175"/>
        <v>0</v>
      </c>
      <c r="BG199" s="277">
        <f t="shared" si="175"/>
        <v>0</v>
      </c>
      <c r="BH199" s="277">
        <f t="shared" si="175"/>
        <v>0</v>
      </c>
      <c r="BI199" s="277">
        <f t="shared" si="175"/>
        <v>0</v>
      </c>
      <c r="BJ199" s="277">
        <f t="shared" si="175"/>
        <v>0</v>
      </c>
      <c r="BK199" s="277">
        <f t="shared" si="175"/>
        <v>0</v>
      </c>
      <c r="BL199" s="277">
        <f t="shared" si="175"/>
        <v>0</v>
      </c>
      <c r="BM199" s="277">
        <f t="shared" si="175"/>
        <v>0</v>
      </c>
      <c r="BN199" s="277">
        <f t="shared" si="175"/>
        <v>0</v>
      </c>
    </row>
    <row r="200" spans="1:66" ht="15" hidden="1" thickBot="1" x14ac:dyDescent="0.4">
      <c r="B200" s="280">
        <v>2</v>
      </c>
      <c r="C200" s="284"/>
      <c r="E200" s="277">
        <v>0</v>
      </c>
      <c r="F200" s="277">
        <v>0</v>
      </c>
      <c r="H200" s="277">
        <f>$F$200*G198</f>
        <v>0</v>
      </c>
      <c r="I200" s="277">
        <f t="shared" ref="I200:BN200" si="176">$F$200*H198</f>
        <v>0</v>
      </c>
      <c r="J200" s="277">
        <f t="shared" si="176"/>
        <v>0</v>
      </c>
      <c r="K200" s="277">
        <f t="shared" si="176"/>
        <v>0</v>
      </c>
      <c r="L200" s="277">
        <f t="shared" si="176"/>
        <v>0</v>
      </c>
      <c r="M200" s="277">
        <f t="shared" si="176"/>
        <v>0</v>
      </c>
      <c r="N200" s="277">
        <f t="shared" si="176"/>
        <v>0</v>
      </c>
      <c r="O200" s="277">
        <f t="shared" si="176"/>
        <v>0</v>
      </c>
      <c r="P200" s="277">
        <f t="shared" si="176"/>
        <v>0</v>
      </c>
      <c r="Q200" s="277">
        <f t="shared" si="176"/>
        <v>0</v>
      </c>
      <c r="R200" s="277">
        <f t="shared" si="176"/>
        <v>0</v>
      </c>
      <c r="S200" s="277">
        <f t="shared" si="176"/>
        <v>0</v>
      </c>
      <c r="T200" s="277">
        <f t="shared" si="176"/>
        <v>0</v>
      </c>
      <c r="U200" s="277">
        <f t="shared" si="176"/>
        <v>0</v>
      </c>
      <c r="V200" s="277">
        <f t="shared" si="176"/>
        <v>0</v>
      </c>
      <c r="W200" s="277">
        <f t="shared" si="176"/>
        <v>0</v>
      </c>
      <c r="X200" s="277">
        <f t="shared" si="176"/>
        <v>0</v>
      </c>
      <c r="Y200" s="277">
        <f t="shared" si="176"/>
        <v>0</v>
      </c>
      <c r="Z200" s="277">
        <f t="shared" si="176"/>
        <v>0</v>
      </c>
      <c r="AA200" s="277">
        <f t="shared" si="176"/>
        <v>0</v>
      </c>
      <c r="AB200" s="277">
        <f t="shared" si="176"/>
        <v>0</v>
      </c>
      <c r="AC200" s="277">
        <f t="shared" si="176"/>
        <v>0</v>
      </c>
      <c r="AD200" s="277">
        <f t="shared" si="176"/>
        <v>0</v>
      </c>
      <c r="AE200" s="277">
        <f t="shared" si="176"/>
        <v>0</v>
      </c>
      <c r="AF200" s="277">
        <f t="shared" si="176"/>
        <v>0</v>
      </c>
      <c r="AG200" s="277">
        <f t="shared" si="176"/>
        <v>0</v>
      </c>
      <c r="AH200" s="277">
        <f t="shared" si="176"/>
        <v>0</v>
      </c>
      <c r="AI200" s="277">
        <f t="shared" si="176"/>
        <v>0</v>
      </c>
      <c r="AJ200" s="277">
        <f t="shared" si="176"/>
        <v>0</v>
      </c>
      <c r="AK200" s="277">
        <f t="shared" si="176"/>
        <v>0</v>
      </c>
      <c r="AL200" s="277">
        <f t="shared" si="176"/>
        <v>0</v>
      </c>
      <c r="AM200" s="277">
        <f t="shared" si="176"/>
        <v>0</v>
      </c>
      <c r="AN200" s="277">
        <f t="shared" si="176"/>
        <v>0</v>
      </c>
      <c r="AO200" s="277">
        <f t="shared" si="176"/>
        <v>0</v>
      </c>
      <c r="AP200" s="277">
        <f t="shared" si="176"/>
        <v>0</v>
      </c>
      <c r="AQ200" s="277">
        <f t="shared" si="176"/>
        <v>0</v>
      </c>
      <c r="AR200" s="277">
        <f t="shared" si="176"/>
        <v>0</v>
      </c>
      <c r="AS200" s="277">
        <f t="shared" si="176"/>
        <v>0</v>
      </c>
      <c r="AT200" s="277">
        <f t="shared" si="176"/>
        <v>0</v>
      </c>
      <c r="AU200" s="277">
        <f t="shared" si="176"/>
        <v>0</v>
      </c>
      <c r="AV200" s="277">
        <f t="shared" si="176"/>
        <v>0</v>
      </c>
      <c r="AW200" s="277">
        <f t="shared" si="176"/>
        <v>0</v>
      </c>
      <c r="AX200" s="277">
        <f t="shared" si="176"/>
        <v>0</v>
      </c>
      <c r="AY200" s="277">
        <f t="shared" si="176"/>
        <v>0</v>
      </c>
      <c r="AZ200" s="277">
        <f t="shared" si="176"/>
        <v>0</v>
      </c>
      <c r="BA200" s="277">
        <f t="shared" si="176"/>
        <v>0</v>
      </c>
      <c r="BB200" s="277">
        <f t="shared" si="176"/>
        <v>0</v>
      </c>
      <c r="BC200" s="277">
        <f t="shared" si="176"/>
        <v>0</v>
      </c>
      <c r="BD200" s="277">
        <f t="shared" si="176"/>
        <v>0</v>
      </c>
      <c r="BE200" s="277">
        <f t="shared" si="176"/>
        <v>0</v>
      </c>
      <c r="BF200" s="277">
        <f t="shared" si="176"/>
        <v>0</v>
      </c>
      <c r="BG200" s="277">
        <f t="shared" si="176"/>
        <v>0</v>
      </c>
      <c r="BH200" s="277">
        <f t="shared" si="176"/>
        <v>0</v>
      </c>
      <c r="BI200" s="277">
        <f t="shared" si="176"/>
        <v>0</v>
      </c>
      <c r="BJ200" s="277">
        <f t="shared" si="176"/>
        <v>0</v>
      </c>
      <c r="BK200" s="277">
        <f t="shared" si="176"/>
        <v>0</v>
      </c>
      <c r="BL200" s="277">
        <f t="shared" si="176"/>
        <v>0</v>
      </c>
      <c r="BM200" s="277">
        <f t="shared" si="176"/>
        <v>0</v>
      </c>
      <c r="BN200" s="277">
        <f t="shared" si="176"/>
        <v>0</v>
      </c>
    </row>
    <row r="201" spans="1:66" ht="15" hidden="1" thickBot="1" x14ac:dyDescent="0.4">
      <c r="B201" s="280">
        <v>3</v>
      </c>
      <c r="C201" s="284"/>
      <c r="E201" s="277">
        <v>0</v>
      </c>
      <c r="F201" s="277">
        <v>0</v>
      </c>
      <c r="H201" s="277"/>
      <c r="I201" s="277">
        <f>$F$201*G198</f>
        <v>0</v>
      </c>
      <c r="J201" s="277">
        <f t="shared" ref="J201:BN201" si="177">$F$201*H198</f>
        <v>0</v>
      </c>
      <c r="K201" s="277">
        <f t="shared" si="177"/>
        <v>0</v>
      </c>
      <c r="L201" s="277">
        <f t="shared" si="177"/>
        <v>0</v>
      </c>
      <c r="M201" s="277">
        <f t="shared" si="177"/>
        <v>0</v>
      </c>
      <c r="N201" s="277">
        <f t="shared" si="177"/>
        <v>0</v>
      </c>
      <c r="O201" s="277">
        <f t="shared" si="177"/>
        <v>0</v>
      </c>
      <c r="P201" s="277">
        <f t="shared" si="177"/>
        <v>0</v>
      </c>
      <c r="Q201" s="277">
        <f t="shared" si="177"/>
        <v>0</v>
      </c>
      <c r="R201" s="277">
        <f t="shared" si="177"/>
        <v>0</v>
      </c>
      <c r="S201" s="277">
        <f t="shared" si="177"/>
        <v>0</v>
      </c>
      <c r="T201" s="277">
        <f t="shared" si="177"/>
        <v>0</v>
      </c>
      <c r="U201" s="277">
        <f t="shared" si="177"/>
        <v>0</v>
      </c>
      <c r="V201" s="277">
        <f t="shared" si="177"/>
        <v>0</v>
      </c>
      <c r="W201" s="277">
        <f t="shared" si="177"/>
        <v>0</v>
      </c>
      <c r="X201" s="277">
        <f t="shared" si="177"/>
        <v>0</v>
      </c>
      <c r="Y201" s="277">
        <f t="shared" si="177"/>
        <v>0</v>
      </c>
      <c r="Z201" s="277">
        <f t="shared" si="177"/>
        <v>0</v>
      </c>
      <c r="AA201" s="277">
        <f t="shared" si="177"/>
        <v>0</v>
      </c>
      <c r="AB201" s="277">
        <f t="shared" si="177"/>
        <v>0</v>
      </c>
      <c r="AC201" s="277">
        <f t="shared" si="177"/>
        <v>0</v>
      </c>
      <c r="AD201" s="277">
        <f t="shared" si="177"/>
        <v>0</v>
      </c>
      <c r="AE201" s="277">
        <f t="shared" si="177"/>
        <v>0</v>
      </c>
      <c r="AF201" s="277">
        <f t="shared" si="177"/>
        <v>0</v>
      </c>
      <c r="AG201" s="277">
        <f t="shared" si="177"/>
        <v>0</v>
      </c>
      <c r="AH201" s="277">
        <f t="shared" si="177"/>
        <v>0</v>
      </c>
      <c r="AI201" s="277">
        <f t="shared" si="177"/>
        <v>0</v>
      </c>
      <c r="AJ201" s="277">
        <f t="shared" si="177"/>
        <v>0</v>
      </c>
      <c r="AK201" s="277">
        <f t="shared" si="177"/>
        <v>0</v>
      </c>
      <c r="AL201" s="277">
        <f t="shared" si="177"/>
        <v>0</v>
      </c>
      <c r="AM201" s="277">
        <f t="shared" si="177"/>
        <v>0</v>
      </c>
      <c r="AN201" s="277">
        <f t="shared" si="177"/>
        <v>0</v>
      </c>
      <c r="AO201" s="277">
        <f t="shared" si="177"/>
        <v>0</v>
      </c>
      <c r="AP201" s="277">
        <f t="shared" si="177"/>
        <v>0</v>
      </c>
      <c r="AQ201" s="277">
        <f t="shared" si="177"/>
        <v>0</v>
      </c>
      <c r="AR201" s="277">
        <f t="shared" si="177"/>
        <v>0</v>
      </c>
      <c r="AS201" s="277">
        <f t="shared" si="177"/>
        <v>0</v>
      </c>
      <c r="AT201" s="277">
        <f t="shared" si="177"/>
        <v>0</v>
      </c>
      <c r="AU201" s="277">
        <f t="shared" si="177"/>
        <v>0</v>
      </c>
      <c r="AV201" s="277">
        <f t="shared" si="177"/>
        <v>0</v>
      </c>
      <c r="AW201" s="277">
        <f t="shared" si="177"/>
        <v>0</v>
      </c>
      <c r="AX201" s="277">
        <f t="shared" si="177"/>
        <v>0</v>
      </c>
      <c r="AY201" s="277">
        <f t="shared" si="177"/>
        <v>0</v>
      </c>
      <c r="AZ201" s="277">
        <f t="shared" si="177"/>
        <v>0</v>
      </c>
      <c r="BA201" s="277">
        <f t="shared" si="177"/>
        <v>0</v>
      </c>
      <c r="BB201" s="277">
        <f t="shared" si="177"/>
        <v>0</v>
      </c>
      <c r="BC201" s="277">
        <f t="shared" si="177"/>
        <v>0</v>
      </c>
      <c r="BD201" s="277">
        <f t="shared" si="177"/>
        <v>0</v>
      </c>
      <c r="BE201" s="277">
        <f t="shared" si="177"/>
        <v>0</v>
      </c>
      <c r="BF201" s="277">
        <f t="shared" si="177"/>
        <v>0</v>
      </c>
      <c r="BG201" s="277">
        <f t="shared" si="177"/>
        <v>0</v>
      </c>
      <c r="BH201" s="277">
        <f t="shared" si="177"/>
        <v>0</v>
      </c>
      <c r="BI201" s="277">
        <f t="shared" si="177"/>
        <v>0</v>
      </c>
      <c r="BJ201" s="277">
        <f t="shared" si="177"/>
        <v>0</v>
      </c>
      <c r="BK201" s="277">
        <f t="shared" si="177"/>
        <v>0</v>
      </c>
      <c r="BL201" s="277">
        <f t="shared" si="177"/>
        <v>0</v>
      </c>
      <c r="BM201" s="277">
        <f t="shared" si="177"/>
        <v>0</v>
      </c>
      <c r="BN201" s="277">
        <f t="shared" si="177"/>
        <v>0</v>
      </c>
    </row>
    <row r="202" spans="1:66" ht="15" hidden="1" thickBot="1" x14ac:dyDescent="0.4">
      <c r="B202" s="280">
        <v>4</v>
      </c>
      <c r="C202" s="279"/>
      <c r="E202" s="277">
        <v>0</v>
      </c>
      <c r="F202" s="277">
        <v>0</v>
      </c>
      <c r="G202" s="277"/>
      <c r="H202" s="277"/>
      <c r="I202" s="277"/>
      <c r="J202" s="277">
        <f>$F$202*G198</f>
        <v>0</v>
      </c>
      <c r="K202" s="277">
        <f t="shared" ref="K202:BN202" si="178">$F$202*H198</f>
        <v>0</v>
      </c>
      <c r="L202" s="277">
        <f t="shared" si="178"/>
        <v>0</v>
      </c>
      <c r="M202" s="277">
        <f t="shared" si="178"/>
        <v>0</v>
      </c>
      <c r="N202" s="277">
        <f t="shared" si="178"/>
        <v>0</v>
      </c>
      <c r="O202" s="277">
        <f t="shared" si="178"/>
        <v>0</v>
      </c>
      <c r="P202" s="277">
        <f t="shared" si="178"/>
        <v>0</v>
      </c>
      <c r="Q202" s="277">
        <f t="shared" si="178"/>
        <v>0</v>
      </c>
      <c r="R202" s="277">
        <f t="shared" si="178"/>
        <v>0</v>
      </c>
      <c r="S202" s="277">
        <f t="shared" si="178"/>
        <v>0</v>
      </c>
      <c r="T202" s="277">
        <f t="shared" si="178"/>
        <v>0</v>
      </c>
      <c r="U202" s="277">
        <f t="shared" si="178"/>
        <v>0</v>
      </c>
      <c r="V202" s="277">
        <f t="shared" si="178"/>
        <v>0</v>
      </c>
      <c r="W202" s="277">
        <f t="shared" si="178"/>
        <v>0</v>
      </c>
      <c r="X202" s="277">
        <f t="shared" si="178"/>
        <v>0</v>
      </c>
      <c r="Y202" s="277">
        <f t="shared" si="178"/>
        <v>0</v>
      </c>
      <c r="Z202" s="277">
        <f t="shared" si="178"/>
        <v>0</v>
      </c>
      <c r="AA202" s="277">
        <f t="shared" si="178"/>
        <v>0</v>
      </c>
      <c r="AB202" s="277">
        <f t="shared" si="178"/>
        <v>0</v>
      </c>
      <c r="AC202" s="277">
        <f t="shared" si="178"/>
        <v>0</v>
      </c>
      <c r="AD202" s="277">
        <f t="shared" si="178"/>
        <v>0</v>
      </c>
      <c r="AE202" s="277">
        <f t="shared" si="178"/>
        <v>0</v>
      </c>
      <c r="AF202" s="277">
        <f t="shared" si="178"/>
        <v>0</v>
      </c>
      <c r="AG202" s="277">
        <f t="shared" si="178"/>
        <v>0</v>
      </c>
      <c r="AH202" s="277">
        <f t="shared" si="178"/>
        <v>0</v>
      </c>
      <c r="AI202" s="277">
        <f t="shared" si="178"/>
        <v>0</v>
      </c>
      <c r="AJ202" s="277">
        <f t="shared" si="178"/>
        <v>0</v>
      </c>
      <c r="AK202" s="277">
        <f t="shared" si="178"/>
        <v>0</v>
      </c>
      <c r="AL202" s="277">
        <f t="shared" si="178"/>
        <v>0</v>
      </c>
      <c r="AM202" s="277">
        <f t="shared" si="178"/>
        <v>0</v>
      </c>
      <c r="AN202" s="277">
        <f t="shared" si="178"/>
        <v>0</v>
      </c>
      <c r="AO202" s="277">
        <f t="shared" si="178"/>
        <v>0</v>
      </c>
      <c r="AP202" s="277">
        <f t="shared" si="178"/>
        <v>0</v>
      </c>
      <c r="AQ202" s="277">
        <f t="shared" si="178"/>
        <v>0</v>
      </c>
      <c r="AR202" s="277">
        <f t="shared" si="178"/>
        <v>0</v>
      </c>
      <c r="AS202" s="277">
        <f t="shared" si="178"/>
        <v>0</v>
      </c>
      <c r="AT202" s="277">
        <f t="shared" si="178"/>
        <v>0</v>
      </c>
      <c r="AU202" s="277">
        <f t="shared" si="178"/>
        <v>0</v>
      </c>
      <c r="AV202" s="277">
        <f t="shared" si="178"/>
        <v>0</v>
      </c>
      <c r="AW202" s="277">
        <f t="shared" si="178"/>
        <v>0</v>
      </c>
      <c r="AX202" s="277">
        <f t="shared" si="178"/>
        <v>0</v>
      </c>
      <c r="AY202" s="277">
        <f t="shared" si="178"/>
        <v>0</v>
      </c>
      <c r="AZ202" s="277">
        <f t="shared" si="178"/>
        <v>0</v>
      </c>
      <c r="BA202" s="277">
        <f t="shared" si="178"/>
        <v>0</v>
      </c>
      <c r="BB202" s="277">
        <f t="shared" si="178"/>
        <v>0</v>
      </c>
      <c r="BC202" s="277">
        <f t="shared" si="178"/>
        <v>0</v>
      </c>
      <c r="BD202" s="277">
        <f t="shared" si="178"/>
        <v>0</v>
      </c>
      <c r="BE202" s="277">
        <f t="shared" si="178"/>
        <v>0</v>
      </c>
      <c r="BF202" s="277">
        <f t="shared" si="178"/>
        <v>0</v>
      </c>
      <c r="BG202" s="277">
        <f t="shared" si="178"/>
        <v>0</v>
      </c>
      <c r="BH202" s="277">
        <f t="shared" si="178"/>
        <v>0</v>
      </c>
      <c r="BI202" s="277">
        <f t="shared" si="178"/>
        <v>0</v>
      </c>
      <c r="BJ202" s="277">
        <f t="shared" si="178"/>
        <v>0</v>
      </c>
      <c r="BK202" s="277">
        <f t="shared" si="178"/>
        <v>0</v>
      </c>
      <c r="BL202" s="277">
        <f t="shared" si="178"/>
        <v>0</v>
      </c>
      <c r="BM202" s="277">
        <f t="shared" si="178"/>
        <v>0</v>
      </c>
      <c r="BN202" s="277">
        <f t="shared" si="178"/>
        <v>0</v>
      </c>
    </row>
    <row r="203" spans="1:66" ht="15" hidden="1" thickBot="1" x14ac:dyDescent="0.4">
      <c r="B203" s="280">
        <v>5</v>
      </c>
      <c r="C203" s="279"/>
      <c r="D203" s="279"/>
      <c r="E203" s="277">
        <v>0</v>
      </c>
      <c r="F203" s="277">
        <v>0</v>
      </c>
      <c r="G203" s="277"/>
      <c r="H203" s="277"/>
      <c r="I203" s="277"/>
      <c r="J203" s="277"/>
      <c r="K203" s="277">
        <f>$F$203*G198</f>
        <v>0</v>
      </c>
      <c r="L203" s="277">
        <f t="shared" ref="L203:BN203" si="179">$F$203*H198</f>
        <v>0</v>
      </c>
      <c r="M203" s="277">
        <f t="shared" si="179"/>
        <v>0</v>
      </c>
      <c r="N203" s="277">
        <f t="shared" si="179"/>
        <v>0</v>
      </c>
      <c r="O203" s="277">
        <f t="shared" si="179"/>
        <v>0</v>
      </c>
      <c r="P203" s="277">
        <f t="shared" si="179"/>
        <v>0</v>
      </c>
      <c r="Q203" s="277">
        <f t="shared" si="179"/>
        <v>0</v>
      </c>
      <c r="R203" s="277">
        <f t="shared" si="179"/>
        <v>0</v>
      </c>
      <c r="S203" s="277">
        <f t="shared" si="179"/>
        <v>0</v>
      </c>
      <c r="T203" s="277">
        <f t="shared" si="179"/>
        <v>0</v>
      </c>
      <c r="U203" s="277">
        <f t="shared" si="179"/>
        <v>0</v>
      </c>
      <c r="V203" s="277">
        <f t="shared" si="179"/>
        <v>0</v>
      </c>
      <c r="W203" s="277">
        <f t="shared" si="179"/>
        <v>0</v>
      </c>
      <c r="X203" s="277">
        <f t="shared" si="179"/>
        <v>0</v>
      </c>
      <c r="Y203" s="277">
        <f t="shared" si="179"/>
        <v>0</v>
      </c>
      <c r="Z203" s="277">
        <f t="shared" si="179"/>
        <v>0</v>
      </c>
      <c r="AA203" s="277">
        <f t="shared" si="179"/>
        <v>0</v>
      </c>
      <c r="AB203" s="277">
        <f t="shared" si="179"/>
        <v>0</v>
      </c>
      <c r="AC203" s="277">
        <f t="shared" si="179"/>
        <v>0</v>
      </c>
      <c r="AD203" s="277">
        <f t="shared" si="179"/>
        <v>0</v>
      </c>
      <c r="AE203" s="277">
        <f t="shared" si="179"/>
        <v>0</v>
      </c>
      <c r="AF203" s="277">
        <f t="shared" si="179"/>
        <v>0</v>
      </c>
      <c r="AG203" s="277">
        <f t="shared" si="179"/>
        <v>0</v>
      </c>
      <c r="AH203" s="277">
        <f t="shared" si="179"/>
        <v>0</v>
      </c>
      <c r="AI203" s="277">
        <f t="shared" si="179"/>
        <v>0</v>
      </c>
      <c r="AJ203" s="277">
        <f t="shared" si="179"/>
        <v>0</v>
      </c>
      <c r="AK203" s="277">
        <f t="shared" si="179"/>
        <v>0</v>
      </c>
      <c r="AL203" s="277">
        <f t="shared" si="179"/>
        <v>0</v>
      </c>
      <c r="AM203" s="277">
        <f t="shared" si="179"/>
        <v>0</v>
      </c>
      <c r="AN203" s="277">
        <f t="shared" si="179"/>
        <v>0</v>
      </c>
      <c r="AO203" s="277">
        <f t="shared" si="179"/>
        <v>0</v>
      </c>
      <c r="AP203" s="277">
        <f t="shared" si="179"/>
        <v>0</v>
      </c>
      <c r="AQ203" s="277">
        <f t="shared" si="179"/>
        <v>0</v>
      </c>
      <c r="AR203" s="277">
        <f t="shared" si="179"/>
        <v>0</v>
      </c>
      <c r="AS203" s="277">
        <f t="shared" si="179"/>
        <v>0</v>
      </c>
      <c r="AT203" s="277">
        <f t="shared" si="179"/>
        <v>0</v>
      </c>
      <c r="AU203" s="277">
        <f t="shared" si="179"/>
        <v>0</v>
      </c>
      <c r="AV203" s="277">
        <f t="shared" si="179"/>
        <v>0</v>
      </c>
      <c r="AW203" s="277">
        <f t="shared" si="179"/>
        <v>0</v>
      </c>
      <c r="AX203" s="277">
        <f t="shared" si="179"/>
        <v>0</v>
      </c>
      <c r="AY203" s="277">
        <f t="shared" si="179"/>
        <v>0</v>
      </c>
      <c r="AZ203" s="277">
        <f t="shared" si="179"/>
        <v>0</v>
      </c>
      <c r="BA203" s="277">
        <f t="shared" si="179"/>
        <v>0</v>
      </c>
      <c r="BB203" s="277">
        <f t="shared" si="179"/>
        <v>0</v>
      </c>
      <c r="BC203" s="277">
        <f t="shared" si="179"/>
        <v>0</v>
      </c>
      <c r="BD203" s="277">
        <f t="shared" si="179"/>
        <v>0</v>
      </c>
      <c r="BE203" s="277">
        <f t="shared" si="179"/>
        <v>0</v>
      </c>
      <c r="BF203" s="277">
        <f t="shared" si="179"/>
        <v>0</v>
      </c>
      <c r="BG203" s="277">
        <f t="shared" si="179"/>
        <v>0</v>
      </c>
      <c r="BH203" s="277">
        <f t="shared" si="179"/>
        <v>0</v>
      </c>
      <c r="BI203" s="277">
        <f t="shared" si="179"/>
        <v>0</v>
      </c>
      <c r="BJ203" s="277">
        <f t="shared" si="179"/>
        <v>0</v>
      </c>
      <c r="BK203" s="277">
        <f t="shared" si="179"/>
        <v>0</v>
      </c>
      <c r="BL203" s="277">
        <f t="shared" si="179"/>
        <v>0</v>
      </c>
      <c r="BM203" s="277">
        <f t="shared" si="179"/>
        <v>0</v>
      </c>
      <c r="BN203" s="277">
        <f t="shared" si="179"/>
        <v>0</v>
      </c>
    </row>
    <row r="204" spans="1:66" ht="15" hidden="1" thickBot="1" x14ac:dyDescent="0.4">
      <c r="B204" s="280">
        <v>6</v>
      </c>
      <c r="C204" s="286"/>
      <c r="D204" s="286"/>
      <c r="E204" s="277">
        <v>0</v>
      </c>
      <c r="F204" s="277">
        <v>0</v>
      </c>
      <c r="G204" s="277"/>
      <c r="H204" s="277"/>
      <c r="I204" s="277"/>
      <c r="J204" s="277"/>
      <c r="K204" s="277"/>
      <c r="L204" s="277">
        <f>$F$204*G198</f>
        <v>0</v>
      </c>
      <c r="M204" s="277">
        <f t="shared" ref="M204:BN204" si="180">$F$204*H198</f>
        <v>0</v>
      </c>
      <c r="N204" s="277">
        <f t="shared" si="180"/>
        <v>0</v>
      </c>
      <c r="O204" s="277">
        <f t="shared" si="180"/>
        <v>0</v>
      </c>
      <c r="P204" s="277">
        <f t="shared" si="180"/>
        <v>0</v>
      </c>
      <c r="Q204" s="277">
        <f t="shared" si="180"/>
        <v>0</v>
      </c>
      <c r="R204" s="277">
        <f t="shared" si="180"/>
        <v>0</v>
      </c>
      <c r="S204" s="277">
        <f t="shared" si="180"/>
        <v>0</v>
      </c>
      <c r="T204" s="277">
        <f t="shared" si="180"/>
        <v>0</v>
      </c>
      <c r="U204" s="277">
        <f t="shared" si="180"/>
        <v>0</v>
      </c>
      <c r="V204" s="277">
        <f t="shared" si="180"/>
        <v>0</v>
      </c>
      <c r="W204" s="277">
        <f t="shared" si="180"/>
        <v>0</v>
      </c>
      <c r="X204" s="277">
        <f t="shared" si="180"/>
        <v>0</v>
      </c>
      <c r="Y204" s="277">
        <f t="shared" si="180"/>
        <v>0</v>
      </c>
      <c r="Z204" s="277">
        <f t="shared" si="180"/>
        <v>0</v>
      </c>
      <c r="AA204" s="277">
        <f t="shared" si="180"/>
        <v>0</v>
      </c>
      <c r="AB204" s="277">
        <f t="shared" si="180"/>
        <v>0</v>
      </c>
      <c r="AC204" s="277">
        <f t="shared" si="180"/>
        <v>0</v>
      </c>
      <c r="AD204" s="277">
        <f t="shared" si="180"/>
        <v>0</v>
      </c>
      <c r="AE204" s="277">
        <f t="shared" si="180"/>
        <v>0</v>
      </c>
      <c r="AF204" s="277">
        <f t="shared" si="180"/>
        <v>0</v>
      </c>
      <c r="AG204" s="277">
        <f t="shared" si="180"/>
        <v>0</v>
      </c>
      <c r="AH204" s="277">
        <f t="shared" si="180"/>
        <v>0</v>
      </c>
      <c r="AI204" s="277">
        <f t="shared" si="180"/>
        <v>0</v>
      </c>
      <c r="AJ204" s="277">
        <f t="shared" si="180"/>
        <v>0</v>
      </c>
      <c r="AK204" s="277">
        <f t="shared" si="180"/>
        <v>0</v>
      </c>
      <c r="AL204" s="277">
        <f t="shared" si="180"/>
        <v>0</v>
      </c>
      <c r="AM204" s="277">
        <f t="shared" si="180"/>
        <v>0</v>
      </c>
      <c r="AN204" s="277">
        <f t="shared" si="180"/>
        <v>0</v>
      </c>
      <c r="AO204" s="277">
        <f t="shared" si="180"/>
        <v>0</v>
      </c>
      <c r="AP204" s="277">
        <f t="shared" si="180"/>
        <v>0</v>
      </c>
      <c r="AQ204" s="277">
        <f t="shared" si="180"/>
        <v>0</v>
      </c>
      <c r="AR204" s="277">
        <f t="shared" si="180"/>
        <v>0</v>
      </c>
      <c r="AS204" s="277">
        <f t="shared" si="180"/>
        <v>0</v>
      </c>
      <c r="AT204" s="277">
        <f t="shared" si="180"/>
        <v>0</v>
      </c>
      <c r="AU204" s="277">
        <f t="shared" si="180"/>
        <v>0</v>
      </c>
      <c r="AV204" s="277">
        <f t="shared" si="180"/>
        <v>0</v>
      </c>
      <c r="AW204" s="277">
        <f t="shared" si="180"/>
        <v>0</v>
      </c>
      <c r="AX204" s="277">
        <f t="shared" si="180"/>
        <v>0</v>
      </c>
      <c r="AY204" s="277">
        <f t="shared" si="180"/>
        <v>0</v>
      </c>
      <c r="AZ204" s="277">
        <f t="shared" si="180"/>
        <v>0</v>
      </c>
      <c r="BA204" s="277">
        <f t="shared" si="180"/>
        <v>0</v>
      </c>
      <c r="BB204" s="277">
        <f t="shared" si="180"/>
        <v>0</v>
      </c>
      <c r="BC204" s="277">
        <f t="shared" si="180"/>
        <v>0</v>
      </c>
      <c r="BD204" s="277">
        <f t="shared" si="180"/>
        <v>0</v>
      </c>
      <c r="BE204" s="277">
        <f t="shared" si="180"/>
        <v>0</v>
      </c>
      <c r="BF204" s="277">
        <f t="shared" si="180"/>
        <v>0</v>
      </c>
      <c r="BG204" s="277">
        <f t="shared" si="180"/>
        <v>0</v>
      </c>
      <c r="BH204" s="277">
        <f t="shared" si="180"/>
        <v>0</v>
      </c>
      <c r="BI204" s="277">
        <f t="shared" si="180"/>
        <v>0</v>
      </c>
      <c r="BJ204" s="277">
        <f t="shared" si="180"/>
        <v>0</v>
      </c>
      <c r="BK204" s="277">
        <f t="shared" si="180"/>
        <v>0</v>
      </c>
      <c r="BL204" s="277">
        <f t="shared" si="180"/>
        <v>0</v>
      </c>
      <c r="BM204" s="277">
        <f t="shared" si="180"/>
        <v>0</v>
      </c>
      <c r="BN204" s="277">
        <f t="shared" si="180"/>
        <v>0</v>
      </c>
    </row>
    <row r="205" spans="1:66" ht="15" hidden="1" thickBot="1" x14ac:dyDescent="0.4">
      <c r="B205" s="280">
        <v>7</v>
      </c>
      <c r="C205" s="286"/>
      <c r="D205" s="286"/>
      <c r="E205" s="277">
        <v>0</v>
      </c>
      <c r="F205" s="277">
        <v>0</v>
      </c>
      <c r="G205" s="277"/>
      <c r="H205" s="277"/>
      <c r="I205" s="277"/>
      <c r="J205" s="277"/>
      <c r="K205" s="277"/>
      <c r="L205" s="277"/>
      <c r="M205" s="277">
        <f>$F$205*G198</f>
        <v>0</v>
      </c>
      <c r="N205" s="277">
        <f t="shared" ref="N205:BN205" si="181">$F$205*H198</f>
        <v>0</v>
      </c>
      <c r="O205" s="277">
        <f t="shared" si="181"/>
        <v>0</v>
      </c>
      <c r="P205" s="277">
        <f t="shared" si="181"/>
        <v>0</v>
      </c>
      <c r="Q205" s="277">
        <f t="shared" si="181"/>
        <v>0</v>
      </c>
      <c r="R205" s="277">
        <f t="shared" si="181"/>
        <v>0</v>
      </c>
      <c r="S205" s="277">
        <f t="shared" si="181"/>
        <v>0</v>
      </c>
      <c r="T205" s="277">
        <f t="shared" si="181"/>
        <v>0</v>
      </c>
      <c r="U205" s="277">
        <f t="shared" si="181"/>
        <v>0</v>
      </c>
      <c r="V205" s="277">
        <f t="shared" si="181"/>
        <v>0</v>
      </c>
      <c r="W205" s="277">
        <f t="shared" si="181"/>
        <v>0</v>
      </c>
      <c r="X205" s="277">
        <f t="shared" si="181"/>
        <v>0</v>
      </c>
      <c r="Y205" s="277">
        <f t="shared" si="181"/>
        <v>0</v>
      </c>
      <c r="Z205" s="277">
        <f t="shared" si="181"/>
        <v>0</v>
      </c>
      <c r="AA205" s="277">
        <f t="shared" si="181"/>
        <v>0</v>
      </c>
      <c r="AB205" s="277">
        <f t="shared" si="181"/>
        <v>0</v>
      </c>
      <c r="AC205" s="277">
        <f t="shared" si="181"/>
        <v>0</v>
      </c>
      <c r="AD205" s="277">
        <f t="shared" si="181"/>
        <v>0</v>
      </c>
      <c r="AE205" s="277">
        <f t="shared" si="181"/>
        <v>0</v>
      </c>
      <c r="AF205" s="277">
        <f t="shared" si="181"/>
        <v>0</v>
      </c>
      <c r="AG205" s="277">
        <f t="shared" si="181"/>
        <v>0</v>
      </c>
      <c r="AH205" s="277">
        <f t="shared" si="181"/>
        <v>0</v>
      </c>
      <c r="AI205" s="277">
        <f t="shared" si="181"/>
        <v>0</v>
      </c>
      <c r="AJ205" s="277">
        <f t="shared" si="181"/>
        <v>0</v>
      </c>
      <c r="AK205" s="277">
        <f t="shared" si="181"/>
        <v>0</v>
      </c>
      <c r="AL205" s="277">
        <f t="shared" si="181"/>
        <v>0</v>
      </c>
      <c r="AM205" s="277">
        <f t="shared" si="181"/>
        <v>0</v>
      </c>
      <c r="AN205" s="277">
        <f t="shared" si="181"/>
        <v>0</v>
      </c>
      <c r="AO205" s="277">
        <f t="shared" si="181"/>
        <v>0</v>
      </c>
      <c r="AP205" s="277">
        <f t="shared" si="181"/>
        <v>0</v>
      </c>
      <c r="AQ205" s="277">
        <f t="shared" si="181"/>
        <v>0</v>
      </c>
      <c r="AR205" s="277">
        <f t="shared" si="181"/>
        <v>0</v>
      </c>
      <c r="AS205" s="277">
        <f t="shared" si="181"/>
        <v>0</v>
      </c>
      <c r="AT205" s="277">
        <f t="shared" si="181"/>
        <v>0</v>
      </c>
      <c r="AU205" s="277">
        <f t="shared" si="181"/>
        <v>0</v>
      </c>
      <c r="AV205" s="277">
        <f t="shared" si="181"/>
        <v>0</v>
      </c>
      <c r="AW205" s="277">
        <f t="shared" si="181"/>
        <v>0</v>
      </c>
      <c r="AX205" s="277">
        <f t="shared" si="181"/>
        <v>0</v>
      </c>
      <c r="AY205" s="277">
        <f t="shared" si="181"/>
        <v>0</v>
      </c>
      <c r="AZ205" s="277">
        <f t="shared" si="181"/>
        <v>0</v>
      </c>
      <c r="BA205" s="277">
        <f t="shared" si="181"/>
        <v>0</v>
      </c>
      <c r="BB205" s="277">
        <f t="shared" si="181"/>
        <v>0</v>
      </c>
      <c r="BC205" s="277">
        <f t="shared" si="181"/>
        <v>0</v>
      </c>
      <c r="BD205" s="277">
        <f t="shared" si="181"/>
        <v>0</v>
      </c>
      <c r="BE205" s="277">
        <f t="shared" si="181"/>
        <v>0</v>
      </c>
      <c r="BF205" s="277">
        <f t="shared" si="181"/>
        <v>0</v>
      </c>
      <c r="BG205" s="277">
        <f t="shared" si="181"/>
        <v>0</v>
      </c>
      <c r="BH205" s="277">
        <f t="shared" si="181"/>
        <v>0</v>
      </c>
      <c r="BI205" s="277">
        <f t="shared" si="181"/>
        <v>0</v>
      </c>
      <c r="BJ205" s="277">
        <f t="shared" si="181"/>
        <v>0</v>
      </c>
      <c r="BK205" s="277">
        <f t="shared" si="181"/>
        <v>0</v>
      </c>
      <c r="BL205" s="277">
        <f t="shared" si="181"/>
        <v>0</v>
      </c>
      <c r="BM205" s="277">
        <f t="shared" si="181"/>
        <v>0</v>
      </c>
      <c r="BN205" s="277">
        <f t="shared" si="181"/>
        <v>0</v>
      </c>
    </row>
    <row r="206" spans="1:66" ht="15" hidden="1" thickBot="1" x14ac:dyDescent="0.4">
      <c r="B206" s="280">
        <v>8</v>
      </c>
      <c r="C206" s="286"/>
      <c r="D206" s="286"/>
      <c r="E206" s="277">
        <v>0</v>
      </c>
      <c r="F206" s="277">
        <v>0</v>
      </c>
      <c r="G206" s="277"/>
      <c r="H206" s="277"/>
      <c r="I206" s="277"/>
      <c r="J206" s="277"/>
      <c r="K206" s="277"/>
      <c r="L206" s="277"/>
      <c r="M206" s="277"/>
      <c r="N206" s="277">
        <f>$F$206*G198</f>
        <v>0</v>
      </c>
      <c r="O206" s="277">
        <f t="shared" ref="O206:BN206" si="182">$F$206*H198</f>
        <v>0</v>
      </c>
      <c r="P206" s="277">
        <f t="shared" si="182"/>
        <v>0</v>
      </c>
      <c r="Q206" s="277">
        <f t="shared" si="182"/>
        <v>0</v>
      </c>
      <c r="R206" s="277">
        <f t="shared" si="182"/>
        <v>0</v>
      </c>
      <c r="S206" s="277">
        <f t="shared" si="182"/>
        <v>0</v>
      </c>
      <c r="T206" s="277">
        <f t="shared" si="182"/>
        <v>0</v>
      </c>
      <c r="U206" s="277">
        <f t="shared" si="182"/>
        <v>0</v>
      </c>
      <c r="V206" s="277">
        <f t="shared" si="182"/>
        <v>0</v>
      </c>
      <c r="W206" s="277">
        <f t="shared" si="182"/>
        <v>0</v>
      </c>
      <c r="X206" s="277">
        <f t="shared" si="182"/>
        <v>0</v>
      </c>
      <c r="Y206" s="277">
        <f t="shared" si="182"/>
        <v>0</v>
      </c>
      <c r="Z206" s="277">
        <f t="shared" si="182"/>
        <v>0</v>
      </c>
      <c r="AA206" s="277">
        <f t="shared" si="182"/>
        <v>0</v>
      </c>
      <c r="AB206" s="277">
        <f t="shared" si="182"/>
        <v>0</v>
      </c>
      <c r="AC206" s="277">
        <f t="shared" si="182"/>
        <v>0</v>
      </c>
      <c r="AD206" s="277">
        <f t="shared" si="182"/>
        <v>0</v>
      </c>
      <c r="AE206" s="277">
        <f t="shared" si="182"/>
        <v>0</v>
      </c>
      <c r="AF206" s="277">
        <f t="shared" si="182"/>
        <v>0</v>
      </c>
      <c r="AG206" s="277">
        <f t="shared" si="182"/>
        <v>0</v>
      </c>
      <c r="AH206" s="277">
        <f t="shared" si="182"/>
        <v>0</v>
      </c>
      <c r="AI206" s="277">
        <f t="shared" si="182"/>
        <v>0</v>
      </c>
      <c r="AJ206" s="277">
        <f t="shared" si="182"/>
        <v>0</v>
      </c>
      <c r="AK206" s="277">
        <f t="shared" si="182"/>
        <v>0</v>
      </c>
      <c r="AL206" s="277">
        <f t="shared" si="182"/>
        <v>0</v>
      </c>
      <c r="AM206" s="277">
        <f t="shared" si="182"/>
        <v>0</v>
      </c>
      <c r="AN206" s="277">
        <f t="shared" si="182"/>
        <v>0</v>
      </c>
      <c r="AO206" s="277">
        <f t="shared" si="182"/>
        <v>0</v>
      </c>
      <c r="AP206" s="277">
        <f t="shared" si="182"/>
        <v>0</v>
      </c>
      <c r="AQ206" s="277">
        <f t="shared" si="182"/>
        <v>0</v>
      </c>
      <c r="AR206" s="277">
        <f t="shared" si="182"/>
        <v>0</v>
      </c>
      <c r="AS206" s="277">
        <f t="shared" si="182"/>
        <v>0</v>
      </c>
      <c r="AT206" s="277">
        <f t="shared" si="182"/>
        <v>0</v>
      </c>
      <c r="AU206" s="277">
        <f t="shared" si="182"/>
        <v>0</v>
      </c>
      <c r="AV206" s="277">
        <f t="shared" si="182"/>
        <v>0</v>
      </c>
      <c r="AW206" s="277">
        <f t="shared" si="182"/>
        <v>0</v>
      </c>
      <c r="AX206" s="277">
        <f t="shared" si="182"/>
        <v>0</v>
      </c>
      <c r="AY206" s="277">
        <f t="shared" si="182"/>
        <v>0</v>
      </c>
      <c r="AZ206" s="277">
        <f t="shared" si="182"/>
        <v>0</v>
      </c>
      <c r="BA206" s="277">
        <f t="shared" si="182"/>
        <v>0</v>
      </c>
      <c r="BB206" s="277">
        <f t="shared" si="182"/>
        <v>0</v>
      </c>
      <c r="BC206" s="277">
        <f t="shared" si="182"/>
        <v>0</v>
      </c>
      <c r="BD206" s="277">
        <f t="shared" si="182"/>
        <v>0</v>
      </c>
      <c r="BE206" s="277">
        <f t="shared" si="182"/>
        <v>0</v>
      </c>
      <c r="BF206" s="277">
        <f t="shared" si="182"/>
        <v>0</v>
      </c>
      <c r="BG206" s="277">
        <f t="shared" si="182"/>
        <v>0</v>
      </c>
      <c r="BH206" s="277">
        <f t="shared" si="182"/>
        <v>0</v>
      </c>
      <c r="BI206" s="277">
        <f t="shared" si="182"/>
        <v>0</v>
      </c>
      <c r="BJ206" s="277">
        <f t="shared" si="182"/>
        <v>0</v>
      </c>
      <c r="BK206" s="277">
        <f t="shared" si="182"/>
        <v>0</v>
      </c>
      <c r="BL206" s="277">
        <f t="shared" si="182"/>
        <v>0</v>
      </c>
      <c r="BM206" s="277">
        <f t="shared" si="182"/>
        <v>0</v>
      </c>
      <c r="BN206" s="277">
        <f t="shared" si="182"/>
        <v>0</v>
      </c>
    </row>
    <row r="207" spans="1:66" ht="15" hidden="1" thickBot="1" x14ac:dyDescent="0.4">
      <c r="B207" s="280">
        <v>9</v>
      </c>
      <c r="C207" s="286"/>
      <c r="D207" s="286"/>
      <c r="E207" s="285">
        <v>0</v>
      </c>
      <c r="F207" s="285">
        <v>0</v>
      </c>
      <c r="G207" s="277"/>
      <c r="H207" s="277"/>
      <c r="I207" s="277"/>
      <c r="J207" s="277"/>
      <c r="K207" s="277"/>
      <c r="L207" s="277"/>
      <c r="M207" s="277"/>
      <c r="N207" s="277"/>
      <c r="O207" s="277">
        <f>$F$207*G198</f>
        <v>0</v>
      </c>
      <c r="P207" s="277">
        <f t="shared" ref="P207:BN207" si="183">$F$207*H198</f>
        <v>0</v>
      </c>
      <c r="Q207" s="277">
        <f t="shared" si="183"/>
        <v>0</v>
      </c>
      <c r="R207" s="277">
        <f t="shared" si="183"/>
        <v>0</v>
      </c>
      <c r="S207" s="277">
        <f t="shared" si="183"/>
        <v>0</v>
      </c>
      <c r="T207" s="277">
        <f t="shared" si="183"/>
        <v>0</v>
      </c>
      <c r="U207" s="277">
        <f t="shared" si="183"/>
        <v>0</v>
      </c>
      <c r="V207" s="277">
        <f t="shared" si="183"/>
        <v>0</v>
      </c>
      <c r="W207" s="277">
        <f t="shared" si="183"/>
        <v>0</v>
      </c>
      <c r="X207" s="277">
        <f t="shared" si="183"/>
        <v>0</v>
      </c>
      <c r="Y207" s="277">
        <f t="shared" si="183"/>
        <v>0</v>
      </c>
      <c r="Z207" s="277">
        <f t="shared" si="183"/>
        <v>0</v>
      </c>
      <c r="AA207" s="277">
        <f t="shared" si="183"/>
        <v>0</v>
      </c>
      <c r="AB207" s="277">
        <f t="shared" si="183"/>
        <v>0</v>
      </c>
      <c r="AC207" s="277">
        <f t="shared" si="183"/>
        <v>0</v>
      </c>
      <c r="AD207" s="277">
        <f t="shared" si="183"/>
        <v>0</v>
      </c>
      <c r="AE207" s="277">
        <f t="shared" si="183"/>
        <v>0</v>
      </c>
      <c r="AF207" s="277">
        <f t="shared" si="183"/>
        <v>0</v>
      </c>
      <c r="AG207" s="277">
        <f t="shared" si="183"/>
        <v>0</v>
      </c>
      <c r="AH207" s="277">
        <f t="shared" si="183"/>
        <v>0</v>
      </c>
      <c r="AI207" s="277">
        <f t="shared" si="183"/>
        <v>0</v>
      </c>
      <c r="AJ207" s="277">
        <f t="shared" si="183"/>
        <v>0</v>
      </c>
      <c r="AK207" s="277">
        <f t="shared" si="183"/>
        <v>0</v>
      </c>
      <c r="AL207" s="277">
        <f t="shared" si="183"/>
        <v>0</v>
      </c>
      <c r="AM207" s="277">
        <f t="shared" si="183"/>
        <v>0</v>
      </c>
      <c r="AN207" s="277">
        <f t="shared" si="183"/>
        <v>0</v>
      </c>
      <c r="AO207" s="277">
        <f t="shared" si="183"/>
        <v>0</v>
      </c>
      <c r="AP207" s="277">
        <f t="shared" si="183"/>
        <v>0</v>
      </c>
      <c r="AQ207" s="277">
        <f t="shared" si="183"/>
        <v>0</v>
      </c>
      <c r="AR207" s="277">
        <f t="shared" si="183"/>
        <v>0</v>
      </c>
      <c r="AS207" s="277">
        <f t="shared" si="183"/>
        <v>0</v>
      </c>
      <c r="AT207" s="277">
        <f t="shared" si="183"/>
        <v>0</v>
      </c>
      <c r="AU207" s="277">
        <f t="shared" si="183"/>
        <v>0</v>
      </c>
      <c r="AV207" s="277">
        <f t="shared" si="183"/>
        <v>0</v>
      </c>
      <c r="AW207" s="277">
        <f t="shared" si="183"/>
        <v>0</v>
      </c>
      <c r="AX207" s="277">
        <f t="shared" si="183"/>
        <v>0</v>
      </c>
      <c r="AY207" s="277">
        <f t="shared" si="183"/>
        <v>0</v>
      </c>
      <c r="AZ207" s="277">
        <f t="shared" si="183"/>
        <v>0</v>
      </c>
      <c r="BA207" s="277">
        <f t="shared" si="183"/>
        <v>0</v>
      </c>
      <c r="BB207" s="277">
        <f t="shared" si="183"/>
        <v>0</v>
      </c>
      <c r="BC207" s="277">
        <f t="shared" si="183"/>
        <v>0</v>
      </c>
      <c r="BD207" s="277">
        <f t="shared" si="183"/>
        <v>0</v>
      </c>
      <c r="BE207" s="277">
        <f t="shared" si="183"/>
        <v>0</v>
      </c>
      <c r="BF207" s="277">
        <f t="shared" si="183"/>
        <v>0</v>
      </c>
      <c r="BG207" s="277">
        <f t="shared" si="183"/>
        <v>0</v>
      </c>
      <c r="BH207" s="277">
        <f t="shared" si="183"/>
        <v>0</v>
      </c>
      <c r="BI207" s="277">
        <f t="shared" si="183"/>
        <v>0</v>
      </c>
      <c r="BJ207" s="277">
        <f t="shared" si="183"/>
        <v>0</v>
      </c>
      <c r="BK207" s="277">
        <f t="shared" si="183"/>
        <v>0</v>
      </c>
      <c r="BL207" s="277">
        <f t="shared" si="183"/>
        <v>0</v>
      </c>
      <c r="BM207" s="277">
        <f t="shared" si="183"/>
        <v>0</v>
      </c>
      <c r="BN207" s="277">
        <f t="shared" si="183"/>
        <v>0</v>
      </c>
    </row>
    <row r="208" spans="1:66" ht="15" hidden="1" thickBot="1" x14ac:dyDescent="0.4">
      <c r="B208" s="280">
        <v>10</v>
      </c>
      <c r="C208" s="286"/>
      <c r="D208" s="286"/>
      <c r="E208" s="277">
        <v>0</v>
      </c>
      <c r="F208" s="277">
        <v>0</v>
      </c>
      <c r="G208" s="277"/>
      <c r="H208" s="277"/>
      <c r="I208" s="277"/>
      <c r="J208" s="277"/>
      <c r="K208" s="277"/>
      <c r="L208" s="277"/>
      <c r="M208" s="277"/>
      <c r="N208" s="277"/>
      <c r="O208" s="277"/>
      <c r="P208" s="277">
        <f>$F$208*G198</f>
        <v>0</v>
      </c>
      <c r="Q208" s="277">
        <f t="shared" ref="Q208:BN208" si="184">$F$208*H198</f>
        <v>0</v>
      </c>
      <c r="R208" s="277">
        <f t="shared" si="184"/>
        <v>0</v>
      </c>
      <c r="S208" s="277">
        <f t="shared" si="184"/>
        <v>0</v>
      </c>
      <c r="T208" s="277">
        <f t="shared" si="184"/>
        <v>0</v>
      </c>
      <c r="U208" s="277">
        <f t="shared" si="184"/>
        <v>0</v>
      </c>
      <c r="V208" s="277">
        <f t="shared" si="184"/>
        <v>0</v>
      </c>
      <c r="W208" s="277">
        <f t="shared" si="184"/>
        <v>0</v>
      </c>
      <c r="X208" s="277">
        <f t="shared" si="184"/>
        <v>0</v>
      </c>
      <c r="Y208" s="277">
        <f t="shared" si="184"/>
        <v>0</v>
      </c>
      <c r="Z208" s="277">
        <f t="shared" si="184"/>
        <v>0</v>
      </c>
      <c r="AA208" s="277">
        <f t="shared" si="184"/>
        <v>0</v>
      </c>
      <c r="AB208" s="277">
        <f t="shared" si="184"/>
        <v>0</v>
      </c>
      <c r="AC208" s="277">
        <f t="shared" si="184"/>
        <v>0</v>
      </c>
      <c r="AD208" s="277">
        <f t="shared" si="184"/>
        <v>0</v>
      </c>
      <c r="AE208" s="277">
        <f t="shared" si="184"/>
        <v>0</v>
      </c>
      <c r="AF208" s="277">
        <f t="shared" si="184"/>
        <v>0</v>
      </c>
      <c r="AG208" s="277">
        <f t="shared" si="184"/>
        <v>0</v>
      </c>
      <c r="AH208" s="277">
        <f t="shared" si="184"/>
        <v>0</v>
      </c>
      <c r="AI208" s="277">
        <f t="shared" si="184"/>
        <v>0</v>
      </c>
      <c r="AJ208" s="277">
        <f t="shared" si="184"/>
        <v>0</v>
      </c>
      <c r="AK208" s="277">
        <f t="shared" si="184"/>
        <v>0</v>
      </c>
      <c r="AL208" s="277">
        <f t="shared" si="184"/>
        <v>0</v>
      </c>
      <c r="AM208" s="277">
        <f t="shared" si="184"/>
        <v>0</v>
      </c>
      <c r="AN208" s="277">
        <f t="shared" si="184"/>
        <v>0</v>
      </c>
      <c r="AO208" s="277">
        <f t="shared" si="184"/>
        <v>0</v>
      </c>
      <c r="AP208" s="277">
        <f t="shared" si="184"/>
        <v>0</v>
      </c>
      <c r="AQ208" s="277">
        <f t="shared" si="184"/>
        <v>0</v>
      </c>
      <c r="AR208" s="277">
        <f t="shared" si="184"/>
        <v>0</v>
      </c>
      <c r="AS208" s="277">
        <f t="shared" si="184"/>
        <v>0</v>
      </c>
      <c r="AT208" s="277">
        <f t="shared" si="184"/>
        <v>0</v>
      </c>
      <c r="AU208" s="277">
        <f t="shared" si="184"/>
        <v>0</v>
      </c>
      <c r="AV208" s="277">
        <f t="shared" si="184"/>
        <v>0</v>
      </c>
      <c r="AW208" s="277">
        <f t="shared" si="184"/>
        <v>0</v>
      </c>
      <c r="AX208" s="277">
        <f t="shared" si="184"/>
        <v>0</v>
      </c>
      <c r="AY208" s="277">
        <f t="shared" si="184"/>
        <v>0</v>
      </c>
      <c r="AZ208" s="277">
        <f t="shared" si="184"/>
        <v>0</v>
      </c>
      <c r="BA208" s="277">
        <f t="shared" si="184"/>
        <v>0</v>
      </c>
      <c r="BB208" s="277">
        <f t="shared" si="184"/>
        <v>0</v>
      </c>
      <c r="BC208" s="277">
        <f t="shared" si="184"/>
        <v>0</v>
      </c>
      <c r="BD208" s="277">
        <f t="shared" si="184"/>
        <v>0</v>
      </c>
      <c r="BE208" s="277">
        <f t="shared" si="184"/>
        <v>0</v>
      </c>
      <c r="BF208" s="277">
        <f t="shared" si="184"/>
        <v>0</v>
      </c>
      <c r="BG208" s="277">
        <f t="shared" si="184"/>
        <v>0</v>
      </c>
      <c r="BH208" s="277">
        <f t="shared" si="184"/>
        <v>0</v>
      </c>
      <c r="BI208" s="277">
        <f t="shared" si="184"/>
        <v>0</v>
      </c>
      <c r="BJ208" s="277">
        <f t="shared" si="184"/>
        <v>0</v>
      </c>
      <c r="BK208" s="277">
        <f t="shared" si="184"/>
        <v>0</v>
      </c>
      <c r="BL208" s="277">
        <f t="shared" si="184"/>
        <v>0</v>
      </c>
      <c r="BM208" s="277">
        <f t="shared" si="184"/>
        <v>0</v>
      </c>
      <c r="BN208" s="277">
        <f t="shared" si="184"/>
        <v>0</v>
      </c>
    </row>
    <row r="209" spans="2:66" ht="15" hidden="1" thickBot="1" x14ac:dyDescent="0.4">
      <c r="B209" s="280">
        <v>11</v>
      </c>
      <c r="C209" s="286"/>
      <c r="D209" s="286"/>
      <c r="E209" s="277">
        <v>0</v>
      </c>
      <c r="F209" s="277">
        <v>0</v>
      </c>
      <c r="G209" s="277"/>
      <c r="H209" s="277"/>
      <c r="I209" s="277"/>
      <c r="J209" s="277"/>
      <c r="K209" s="277"/>
      <c r="L209" s="277"/>
      <c r="M209" s="277"/>
      <c r="N209" s="277"/>
      <c r="O209" s="277"/>
      <c r="P209" s="277"/>
      <c r="Q209" s="277">
        <f>$F$209*G198</f>
        <v>0</v>
      </c>
      <c r="R209" s="277">
        <f t="shared" ref="R209:BN209" si="185">$F$209*H198</f>
        <v>0</v>
      </c>
      <c r="S209" s="277">
        <f t="shared" si="185"/>
        <v>0</v>
      </c>
      <c r="T209" s="277">
        <f t="shared" si="185"/>
        <v>0</v>
      </c>
      <c r="U209" s="277">
        <f t="shared" si="185"/>
        <v>0</v>
      </c>
      <c r="V209" s="277">
        <f t="shared" si="185"/>
        <v>0</v>
      </c>
      <c r="W209" s="277">
        <f t="shared" si="185"/>
        <v>0</v>
      </c>
      <c r="X209" s="277">
        <f t="shared" si="185"/>
        <v>0</v>
      </c>
      <c r="Y209" s="277">
        <f t="shared" si="185"/>
        <v>0</v>
      </c>
      <c r="Z209" s="277">
        <f t="shared" si="185"/>
        <v>0</v>
      </c>
      <c r="AA209" s="277">
        <f t="shared" si="185"/>
        <v>0</v>
      </c>
      <c r="AB209" s="277">
        <f t="shared" si="185"/>
        <v>0</v>
      </c>
      <c r="AC209" s="277">
        <f t="shared" si="185"/>
        <v>0</v>
      </c>
      <c r="AD209" s="277">
        <f t="shared" si="185"/>
        <v>0</v>
      </c>
      <c r="AE209" s="277">
        <f t="shared" si="185"/>
        <v>0</v>
      </c>
      <c r="AF209" s="277">
        <f t="shared" si="185"/>
        <v>0</v>
      </c>
      <c r="AG209" s="277">
        <f t="shared" si="185"/>
        <v>0</v>
      </c>
      <c r="AH209" s="277">
        <f t="shared" si="185"/>
        <v>0</v>
      </c>
      <c r="AI209" s="277">
        <f t="shared" si="185"/>
        <v>0</v>
      </c>
      <c r="AJ209" s="277">
        <f t="shared" si="185"/>
        <v>0</v>
      </c>
      <c r="AK209" s="277">
        <f t="shared" si="185"/>
        <v>0</v>
      </c>
      <c r="AL209" s="277">
        <f t="shared" si="185"/>
        <v>0</v>
      </c>
      <c r="AM209" s="277">
        <f t="shared" si="185"/>
        <v>0</v>
      </c>
      <c r="AN209" s="277">
        <f t="shared" si="185"/>
        <v>0</v>
      </c>
      <c r="AO209" s="277">
        <f t="shared" si="185"/>
        <v>0</v>
      </c>
      <c r="AP209" s="277">
        <f t="shared" si="185"/>
        <v>0</v>
      </c>
      <c r="AQ209" s="277">
        <f t="shared" si="185"/>
        <v>0</v>
      </c>
      <c r="AR209" s="277">
        <f t="shared" si="185"/>
        <v>0</v>
      </c>
      <c r="AS209" s="277">
        <f t="shared" si="185"/>
        <v>0</v>
      </c>
      <c r="AT209" s="277">
        <f t="shared" si="185"/>
        <v>0</v>
      </c>
      <c r="AU209" s="277">
        <f t="shared" si="185"/>
        <v>0</v>
      </c>
      <c r="AV209" s="277">
        <f t="shared" si="185"/>
        <v>0</v>
      </c>
      <c r="AW209" s="277">
        <f t="shared" si="185"/>
        <v>0</v>
      </c>
      <c r="AX209" s="277">
        <f t="shared" si="185"/>
        <v>0</v>
      </c>
      <c r="AY209" s="277">
        <f t="shared" si="185"/>
        <v>0</v>
      </c>
      <c r="AZ209" s="277">
        <f t="shared" si="185"/>
        <v>0</v>
      </c>
      <c r="BA209" s="277">
        <f t="shared" si="185"/>
        <v>0</v>
      </c>
      <c r="BB209" s="277">
        <f t="shared" si="185"/>
        <v>0</v>
      </c>
      <c r="BC209" s="277">
        <f t="shared" si="185"/>
        <v>0</v>
      </c>
      <c r="BD209" s="277">
        <f t="shared" si="185"/>
        <v>0</v>
      </c>
      <c r="BE209" s="277">
        <f t="shared" si="185"/>
        <v>0</v>
      </c>
      <c r="BF209" s="277">
        <f t="shared" si="185"/>
        <v>0</v>
      </c>
      <c r="BG209" s="277">
        <f t="shared" si="185"/>
        <v>0</v>
      </c>
      <c r="BH209" s="277">
        <f t="shared" si="185"/>
        <v>0</v>
      </c>
      <c r="BI209" s="277">
        <f t="shared" si="185"/>
        <v>0</v>
      </c>
      <c r="BJ209" s="277">
        <f t="shared" si="185"/>
        <v>0</v>
      </c>
      <c r="BK209" s="277">
        <f t="shared" si="185"/>
        <v>0</v>
      </c>
      <c r="BL209" s="277">
        <f t="shared" si="185"/>
        <v>0</v>
      </c>
      <c r="BM209" s="277">
        <f t="shared" si="185"/>
        <v>0</v>
      </c>
      <c r="BN209" s="277">
        <f t="shared" si="185"/>
        <v>0</v>
      </c>
    </row>
    <row r="210" spans="2:66" ht="15" hidden="1" thickBot="1" x14ac:dyDescent="0.4">
      <c r="B210" s="280">
        <v>12</v>
      </c>
      <c r="C210" s="286"/>
      <c r="D210" s="286"/>
      <c r="E210" s="277">
        <v>0</v>
      </c>
      <c r="F210" s="277">
        <v>0</v>
      </c>
      <c r="G210" s="277"/>
      <c r="H210" s="277"/>
      <c r="I210" s="277"/>
      <c r="J210" s="277"/>
      <c r="K210" s="277"/>
      <c r="L210" s="277"/>
      <c r="M210" s="277"/>
      <c r="N210" s="277"/>
      <c r="O210" s="277"/>
      <c r="P210" s="277"/>
      <c r="Q210" s="277"/>
      <c r="R210" s="277">
        <f>$F$210*G198</f>
        <v>0</v>
      </c>
      <c r="S210" s="277">
        <f t="shared" ref="S210:BN210" si="186">$F$210*H198</f>
        <v>0</v>
      </c>
      <c r="T210" s="277">
        <f t="shared" si="186"/>
        <v>0</v>
      </c>
      <c r="U210" s="277">
        <f t="shared" si="186"/>
        <v>0</v>
      </c>
      <c r="V210" s="277">
        <f t="shared" si="186"/>
        <v>0</v>
      </c>
      <c r="W210" s="277">
        <f t="shared" si="186"/>
        <v>0</v>
      </c>
      <c r="X210" s="277">
        <f t="shared" si="186"/>
        <v>0</v>
      </c>
      <c r="Y210" s="277">
        <f t="shared" si="186"/>
        <v>0</v>
      </c>
      <c r="Z210" s="277">
        <f t="shared" si="186"/>
        <v>0</v>
      </c>
      <c r="AA210" s="277">
        <f t="shared" si="186"/>
        <v>0</v>
      </c>
      <c r="AB210" s="277">
        <f t="shared" si="186"/>
        <v>0</v>
      </c>
      <c r="AC210" s="277">
        <f t="shared" si="186"/>
        <v>0</v>
      </c>
      <c r="AD210" s="277">
        <f t="shared" si="186"/>
        <v>0</v>
      </c>
      <c r="AE210" s="277">
        <f t="shared" si="186"/>
        <v>0</v>
      </c>
      <c r="AF210" s="277">
        <f t="shared" si="186"/>
        <v>0</v>
      </c>
      <c r="AG210" s="277">
        <f t="shared" si="186"/>
        <v>0</v>
      </c>
      <c r="AH210" s="277">
        <f t="shared" si="186"/>
        <v>0</v>
      </c>
      <c r="AI210" s="277">
        <f t="shared" si="186"/>
        <v>0</v>
      </c>
      <c r="AJ210" s="277">
        <f t="shared" si="186"/>
        <v>0</v>
      </c>
      <c r="AK210" s="277">
        <f t="shared" si="186"/>
        <v>0</v>
      </c>
      <c r="AL210" s="277">
        <f t="shared" si="186"/>
        <v>0</v>
      </c>
      <c r="AM210" s="277">
        <f t="shared" si="186"/>
        <v>0</v>
      </c>
      <c r="AN210" s="277">
        <f t="shared" si="186"/>
        <v>0</v>
      </c>
      <c r="AO210" s="277">
        <f t="shared" si="186"/>
        <v>0</v>
      </c>
      <c r="AP210" s="277">
        <f t="shared" si="186"/>
        <v>0</v>
      </c>
      <c r="AQ210" s="277">
        <f t="shared" si="186"/>
        <v>0</v>
      </c>
      <c r="AR210" s="277">
        <f t="shared" si="186"/>
        <v>0</v>
      </c>
      <c r="AS210" s="277">
        <f t="shared" si="186"/>
        <v>0</v>
      </c>
      <c r="AT210" s="277">
        <f t="shared" si="186"/>
        <v>0</v>
      </c>
      <c r="AU210" s="277">
        <f t="shared" si="186"/>
        <v>0</v>
      </c>
      <c r="AV210" s="277">
        <f t="shared" si="186"/>
        <v>0</v>
      </c>
      <c r="AW210" s="277">
        <f t="shared" si="186"/>
        <v>0</v>
      </c>
      <c r="AX210" s="277">
        <f t="shared" si="186"/>
        <v>0</v>
      </c>
      <c r="AY210" s="277">
        <f t="shared" si="186"/>
        <v>0</v>
      </c>
      <c r="AZ210" s="277">
        <f t="shared" si="186"/>
        <v>0</v>
      </c>
      <c r="BA210" s="277">
        <f t="shared" si="186"/>
        <v>0</v>
      </c>
      <c r="BB210" s="277">
        <f t="shared" si="186"/>
        <v>0</v>
      </c>
      <c r="BC210" s="277">
        <f t="shared" si="186"/>
        <v>0</v>
      </c>
      <c r="BD210" s="277">
        <f t="shared" si="186"/>
        <v>0</v>
      </c>
      <c r="BE210" s="277">
        <f t="shared" si="186"/>
        <v>0</v>
      </c>
      <c r="BF210" s="277">
        <f t="shared" si="186"/>
        <v>0</v>
      </c>
      <c r="BG210" s="277">
        <f t="shared" si="186"/>
        <v>0</v>
      </c>
      <c r="BH210" s="277">
        <f t="shared" si="186"/>
        <v>0</v>
      </c>
      <c r="BI210" s="277">
        <f t="shared" si="186"/>
        <v>0</v>
      </c>
      <c r="BJ210" s="277">
        <f t="shared" si="186"/>
        <v>0</v>
      </c>
      <c r="BK210" s="277">
        <f t="shared" si="186"/>
        <v>0</v>
      </c>
      <c r="BL210" s="277">
        <f t="shared" si="186"/>
        <v>0</v>
      </c>
      <c r="BM210" s="277">
        <f t="shared" si="186"/>
        <v>0</v>
      </c>
      <c r="BN210" s="277">
        <f t="shared" si="186"/>
        <v>0</v>
      </c>
    </row>
    <row r="211" spans="2:66" ht="15" hidden="1" thickBot="1" x14ac:dyDescent="0.4">
      <c r="B211" s="280">
        <v>13</v>
      </c>
      <c r="C211" s="286"/>
      <c r="D211" s="286"/>
      <c r="E211" s="277">
        <v>0</v>
      </c>
      <c r="F211" s="277">
        <v>0</v>
      </c>
      <c r="G211" s="277"/>
      <c r="H211" s="27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7">
        <f>$F$211*G198</f>
        <v>0</v>
      </c>
      <c r="T211" s="277">
        <f t="shared" ref="T211:BN211" si="187">$F$211*H198</f>
        <v>0</v>
      </c>
      <c r="U211" s="277">
        <f t="shared" si="187"/>
        <v>0</v>
      </c>
      <c r="V211" s="277">
        <f t="shared" si="187"/>
        <v>0</v>
      </c>
      <c r="W211" s="277">
        <f t="shared" si="187"/>
        <v>0</v>
      </c>
      <c r="X211" s="277">
        <f t="shared" si="187"/>
        <v>0</v>
      </c>
      <c r="Y211" s="277">
        <f t="shared" si="187"/>
        <v>0</v>
      </c>
      <c r="Z211" s="277">
        <f t="shared" si="187"/>
        <v>0</v>
      </c>
      <c r="AA211" s="277">
        <f t="shared" si="187"/>
        <v>0</v>
      </c>
      <c r="AB211" s="277">
        <f t="shared" si="187"/>
        <v>0</v>
      </c>
      <c r="AC211" s="277">
        <f t="shared" si="187"/>
        <v>0</v>
      </c>
      <c r="AD211" s="277">
        <f t="shared" si="187"/>
        <v>0</v>
      </c>
      <c r="AE211" s="277">
        <f t="shared" si="187"/>
        <v>0</v>
      </c>
      <c r="AF211" s="277">
        <f t="shared" si="187"/>
        <v>0</v>
      </c>
      <c r="AG211" s="277">
        <f t="shared" si="187"/>
        <v>0</v>
      </c>
      <c r="AH211" s="277">
        <f t="shared" si="187"/>
        <v>0</v>
      </c>
      <c r="AI211" s="277">
        <f t="shared" si="187"/>
        <v>0</v>
      </c>
      <c r="AJ211" s="277">
        <f t="shared" si="187"/>
        <v>0</v>
      </c>
      <c r="AK211" s="277">
        <f t="shared" si="187"/>
        <v>0</v>
      </c>
      <c r="AL211" s="277">
        <f t="shared" si="187"/>
        <v>0</v>
      </c>
      <c r="AM211" s="277">
        <f t="shared" si="187"/>
        <v>0</v>
      </c>
      <c r="AN211" s="277">
        <f t="shared" si="187"/>
        <v>0</v>
      </c>
      <c r="AO211" s="277">
        <f t="shared" si="187"/>
        <v>0</v>
      </c>
      <c r="AP211" s="277">
        <f t="shared" si="187"/>
        <v>0</v>
      </c>
      <c r="AQ211" s="277">
        <f t="shared" si="187"/>
        <v>0</v>
      </c>
      <c r="AR211" s="277">
        <f t="shared" si="187"/>
        <v>0</v>
      </c>
      <c r="AS211" s="277">
        <f t="shared" si="187"/>
        <v>0</v>
      </c>
      <c r="AT211" s="277">
        <f t="shared" si="187"/>
        <v>0</v>
      </c>
      <c r="AU211" s="277">
        <f t="shared" si="187"/>
        <v>0</v>
      </c>
      <c r="AV211" s="277">
        <f t="shared" si="187"/>
        <v>0</v>
      </c>
      <c r="AW211" s="277">
        <f t="shared" si="187"/>
        <v>0</v>
      </c>
      <c r="AX211" s="277">
        <f t="shared" si="187"/>
        <v>0</v>
      </c>
      <c r="AY211" s="277">
        <f t="shared" si="187"/>
        <v>0</v>
      </c>
      <c r="AZ211" s="277">
        <f t="shared" si="187"/>
        <v>0</v>
      </c>
      <c r="BA211" s="277">
        <f t="shared" si="187"/>
        <v>0</v>
      </c>
      <c r="BB211" s="277">
        <f t="shared" si="187"/>
        <v>0</v>
      </c>
      <c r="BC211" s="277">
        <f t="shared" si="187"/>
        <v>0</v>
      </c>
      <c r="BD211" s="277">
        <f t="shared" si="187"/>
        <v>0</v>
      </c>
      <c r="BE211" s="277">
        <f t="shared" si="187"/>
        <v>0</v>
      </c>
      <c r="BF211" s="277">
        <f t="shared" si="187"/>
        <v>0</v>
      </c>
      <c r="BG211" s="277">
        <f t="shared" si="187"/>
        <v>0</v>
      </c>
      <c r="BH211" s="277">
        <f t="shared" si="187"/>
        <v>0</v>
      </c>
      <c r="BI211" s="277">
        <f t="shared" si="187"/>
        <v>0</v>
      </c>
      <c r="BJ211" s="277">
        <f t="shared" si="187"/>
        <v>0</v>
      </c>
      <c r="BK211" s="277">
        <f t="shared" si="187"/>
        <v>0</v>
      </c>
      <c r="BL211" s="277">
        <f t="shared" si="187"/>
        <v>0</v>
      </c>
      <c r="BM211" s="277">
        <f t="shared" si="187"/>
        <v>0</v>
      </c>
      <c r="BN211" s="277">
        <f t="shared" si="187"/>
        <v>0</v>
      </c>
    </row>
    <row r="212" spans="2:66" ht="15" hidden="1" thickBot="1" x14ac:dyDescent="0.4">
      <c r="B212" s="280">
        <v>14</v>
      </c>
      <c r="C212" s="286"/>
      <c r="D212" s="286"/>
      <c r="E212" s="277">
        <v>0</v>
      </c>
      <c r="F212" s="277">
        <v>0</v>
      </c>
      <c r="G212" s="277"/>
      <c r="H212" s="277"/>
      <c r="I212" s="277"/>
      <c r="J212" s="277"/>
      <c r="K212" s="277"/>
      <c r="L212" s="277"/>
      <c r="M212" s="277"/>
      <c r="N212" s="277"/>
      <c r="O212" s="277"/>
      <c r="P212" s="277"/>
      <c r="Q212" s="277"/>
      <c r="R212" s="277"/>
      <c r="S212" s="277"/>
      <c r="T212" s="277">
        <f>$F$212*G198</f>
        <v>0</v>
      </c>
      <c r="U212" s="277">
        <f t="shared" ref="U212:BN212" si="188">$F$212*H198</f>
        <v>0</v>
      </c>
      <c r="V212" s="277">
        <f t="shared" si="188"/>
        <v>0</v>
      </c>
      <c r="W212" s="277">
        <f t="shared" si="188"/>
        <v>0</v>
      </c>
      <c r="X212" s="277">
        <f t="shared" si="188"/>
        <v>0</v>
      </c>
      <c r="Y212" s="277">
        <f t="shared" si="188"/>
        <v>0</v>
      </c>
      <c r="Z212" s="277">
        <f t="shared" si="188"/>
        <v>0</v>
      </c>
      <c r="AA212" s="277">
        <f t="shared" si="188"/>
        <v>0</v>
      </c>
      <c r="AB212" s="277">
        <f t="shared" si="188"/>
        <v>0</v>
      </c>
      <c r="AC212" s="277">
        <f t="shared" si="188"/>
        <v>0</v>
      </c>
      <c r="AD212" s="277">
        <f t="shared" si="188"/>
        <v>0</v>
      </c>
      <c r="AE212" s="277">
        <f t="shared" si="188"/>
        <v>0</v>
      </c>
      <c r="AF212" s="277">
        <f t="shared" si="188"/>
        <v>0</v>
      </c>
      <c r="AG212" s="277">
        <f t="shared" si="188"/>
        <v>0</v>
      </c>
      <c r="AH212" s="277">
        <f t="shared" si="188"/>
        <v>0</v>
      </c>
      <c r="AI212" s="277">
        <f t="shared" si="188"/>
        <v>0</v>
      </c>
      <c r="AJ212" s="277">
        <f t="shared" si="188"/>
        <v>0</v>
      </c>
      <c r="AK212" s="277">
        <f t="shared" si="188"/>
        <v>0</v>
      </c>
      <c r="AL212" s="277">
        <f t="shared" si="188"/>
        <v>0</v>
      </c>
      <c r="AM212" s="277">
        <f t="shared" si="188"/>
        <v>0</v>
      </c>
      <c r="AN212" s="277">
        <f t="shared" si="188"/>
        <v>0</v>
      </c>
      <c r="AO212" s="277">
        <f t="shared" si="188"/>
        <v>0</v>
      </c>
      <c r="AP212" s="277">
        <f t="shared" si="188"/>
        <v>0</v>
      </c>
      <c r="AQ212" s="277">
        <f t="shared" si="188"/>
        <v>0</v>
      </c>
      <c r="AR212" s="277">
        <f t="shared" si="188"/>
        <v>0</v>
      </c>
      <c r="AS212" s="277">
        <f t="shared" si="188"/>
        <v>0</v>
      </c>
      <c r="AT212" s="277">
        <f t="shared" si="188"/>
        <v>0</v>
      </c>
      <c r="AU212" s="277">
        <f t="shared" si="188"/>
        <v>0</v>
      </c>
      <c r="AV212" s="277">
        <f t="shared" si="188"/>
        <v>0</v>
      </c>
      <c r="AW212" s="277">
        <f t="shared" si="188"/>
        <v>0</v>
      </c>
      <c r="AX212" s="277">
        <f t="shared" si="188"/>
        <v>0</v>
      </c>
      <c r="AY212" s="277">
        <f t="shared" si="188"/>
        <v>0</v>
      </c>
      <c r="AZ212" s="277">
        <f t="shared" si="188"/>
        <v>0</v>
      </c>
      <c r="BA212" s="277">
        <f t="shared" si="188"/>
        <v>0</v>
      </c>
      <c r="BB212" s="277">
        <f t="shared" si="188"/>
        <v>0</v>
      </c>
      <c r="BC212" s="277">
        <f t="shared" si="188"/>
        <v>0</v>
      </c>
      <c r="BD212" s="277">
        <f t="shared" si="188"/>
        <v>0</v>
      </c>
      <c r="BE212" s="277">
        <f t="shared" si="188"/>
        <v>0</v>
      </c>
      <c r="BF212" s="277">
        <f t="shared" si="188"/>
        <v>0</v>
      </c>
      <c r="BG212" s="277">
        <f t="shared" si="188"/>
        <v>0</v>
      </c>
      <c r="BH212" s="277">
        <f t="shared" si="188"/>
        <v>0</v>
      </c>
      <c r="BI212" s="277">
        <f t="shared" si="188"/>
        <v>0</v>
      </c>
      <c r="BJ212" s="277">
        <f t="shared" si="188"/>
        <v>0</v>
      </c>
      <c r="BK212" s="277">
        <f t="shared" si="188"/>
        <v>0</v>
      </c>
      <c r="BL212" s="277">
        <f t="shared" si="188"/>
        <v>0</v>
      </c>
      <c r="BM212" s="277">
        <f t="shared" si="188"/>
        <v>0</v>
      </c>
      <c r="BN212" s="277">
        <f t="shared" si="188"/>
        <v>0</v>
      </c>
    </row>
    <row r="213" spans="2:66" ht="15" hidden="1" thickBot="1" x14ac:dyDescent="0.4">
      <c r="B213" s="280">
        <v>15</v>
      </c>
      <c r="C213" s="286"/>
      <c r="D213" s="286"/>
      <c r="E213" s="277">
        <v>0</v>
      </c>
      <c r="F213" s="277">
        <v>0</v>
      </c>
      <c r="G213" s="277"/>
      <c r="H213" s="277"/>
      <c r="I213" s="277"/>
      <c r="J213" s="277"/>
      <c r="K213" s="277"/>
      <c r="L213" s="277"/>
      <c r="M213" s="277"/>
      <c r="N213" s="277"/>
      <c r="O213" s="277"/>
      <c r="P213" s="277"/>
      <c r="Q213" s="277"/>
      <c r="R213" s="277"/>
      <c r="S213" s="277"/>
      <c r="T213" s="277"/>
      <c r="U213" s="277">
        <f>$F$213*G198</f>
        <v>0</v>
      </c>
      <c r="V213" s="277">
        <f t="shared" ref="V213:BN213" si="189">$F$213*H198</f>
        <v>0</v>
      </c>
      <c r="W213" s="277">
        <f t="shared" si="189"/>
        <v>0</v>
      </c>
      <c r="X213" s="277">
        <f t="shared" si="189"/>
        <v>0</v>
      </c>
      <c r="Y213" s="277">
        <f t="shared" si="189"/>
        <v>0</v>
      </c>
      <c r="Z213" s="277">
        <f t="shared" si="189"/>
        <v>0</v>
      </c>
      <c r="AA213" s="277">
        <f t="shared" si="189"/>
        <v>0</v>
      </c>
      <c r="AB213" s="277">
        <f t="shared" si="189"/>
        <v>0</v>
      </c>
      <c r="AC213" s="277">
        <f t="shared" si="189"/>
        <v>0</v>
      </c>
      <c r="AD213" s="277">
        <f t="shared" si="189"/>
        <v>0</v>
      </c>
      <c r="AE213" s="277">
        <f t="shared" si="189"/>
        <v>0</v>
      </c>
      <c r="AF213" s="277">
        <f t="shared" si="189"/>
        <v>0</v>
      </c>
      <c r="AG213" s="277">
        <f t="shared" si="189"/>
        <v>0</v>
      </c>
      <c r="AH213" s="277">
        <f t="shared" si="189"/>
        <v>0</v>
      </c>
      <c r="AI213" s="277">
        <f t="shared" si="189"/>
        <v>0</v>
      </c>
      <c r="AJ213" s="277">
        <f t="shared" si="189"/>
        <v>0</v>
      </c>
      <c r="AK213" s="277">
        <f t="shared" si="189"/>
        <v>0</v>
      </c>
      <c r="AL213" s="277">
        <f t="shared" si="189"/>
        <v>0</v>
      </c>
      <c r="AM213" s="277">
        <f t="shared" si="189"/>
        <v>0</v>
      </c>
      <c r="AN213" s="277">
        <f t="shared" si="189"/>
        <v>0</v>
      </c>
      <c r="AO213" s="277">
        <f t="shared" si="189"/>
        <v>0</v>
      </c>
      <c r="AP213" s="277">
        <f t="shared" si="189"/>
        <v>0</v>
      </c>
      <c r="AQ213" s="277">
        <f t="shared" si="189"/>
        <v>0</v>
      </c>
      <c r="AR213" s="277">
        <f t="shared" si="189"/>
        <v>0</v>
      </c>
      <c r="AS213" s="277">
        <f t="shared" si="189"/>
        <v>0</v>
      </c>
      <c r="AT213" s="277">
        <f t="shared" si="189"/>
        <v>0</v>
      </c>
      <c r="AU213" s="277">
        <f t="shared" si="189"/>
        <v>0</v>
      </c>
      <c r="AV213" s="277">
        <f t="shared" si="189"/>
        <v>0</v>
      </c>
      <c r="AW213" s="277">
        <f t="shared" si="189"/>
        <v>0</v>
      </c>
      <c r="AX213" s="277">
        <f t="shared" si="189"/>
        <v>0</v>
      </c>
      <c r="AY213" s="277">
        <f t="shared" si="189"/>
        <v>0</v>
      </c>
      <c r="AZ213" s="277">
        <f t="shared" si="189"/>
        <v>0</v>
      </c>
      <c r="BA213" s="277">
        <f t="shared" si="189"/>
        <v>0</v>
      </c>
      <c r="BB213" s="277">
        <f t="shared" si="189"/>
        <v>0</v>
      </c>
      <c r="BC213" s="277">
        <f t="shared" si="189"/>
        <v>0</v>
      </c>
      <c r="BD213" s="277">
        <f t="shared" si="189"/>
        <v>0</v>
      </c>
      <c r="BE213" s="277">
        <f t="shared" si="189"/>
        <v>0</v>
      </c>
      <c r="BF213" s="277">
        <f t="shared" si="189"/>
        <v>0</v>
      </c>
      <c r="BG213" s="277">
        <f t="shared" si="189"/>
        <v>0</v>
      </c>
      <c r="BH213" s="277">
        <f t="shared" si="189"/>
        <v>0</v>
      </c>
      <c r="BI213" s="277">
        <f t="shared" si="189"/>
        <v>0</v>
      </c>
      <c r="BJ213" s="277">
        <f t="shared" si="189"/>
        <v>0</v>
      </c>
      <c r="BK213" s="277">
        <f t="shared" si="189"/>
        <v>0</v>
      </c>
      <c r="BL213" s="277">
        <f t="shared" si="189"/>
        <v>0</v>
      </c>
      <c r="BM213" s="277">
        <f t="shared" si="189"/>
        <v>0</v>
      </c>
      <c r="BN213" s="277">
        <f t="shared" si="189"/>
        <v>0</v>
      </c>
    </row>
    <row r="214" spans="2:66" ht="15" hidden="1" thickBot="1" x14ac:dyDescent="0.4">
      <c r="B214" s="280">
        <v>16</v>
      </c>
      <c r="C214" s="286"/>
      <c r="D214" s="286"/>
      <c r="E214" s="277">
        <v>0</v>
      </c>
      <c r="F214" s="277">
        <v>0</v>
      </c>
      <c r="G214" s="277"/>
      <c r="H214" s="277"/>
      <c r="I214" s="277"/>
      <c r="J214" s="277"/>
      <c r="K214" s="277"/>
      <c r="L214" s="277"/>
      <c r="M214" s="277"/>
      <c r="N214" s="277"/>
      <c r="O214" s="277"/>
      <c r="P214" s="277"/>
      <c r="Q214" s="277"/>
      <c r="R214" s="277"/>
      <c r="S214" s="277"/>
      <c r="T214" s="277"/>
      <c r="U214" s="277"/>
      <c r="V214" s="277">
        <f>$F$214*G198</f>
        <v>0</v>
      </c>
      <c r="W214" s="277">
        <f t="shared" ref="W214:BN214" si="190">$F$214*H198</f>
        <v>0</v>
      </c>
      <c r="X214" s="277">
        <f t="shared" si="190"/>
        <v>0</v>
      </c>
      <c r="Y214" s="277">
        <f t="shared" si="190"/>
        <v>0</v>
      </c>
      <c r="Z214" s="277">
        <f t="shared" si="190"/>
        <v>0</v>
      </c>
      <c r="AA214" s="277">
        <f t="shared" si="190"/>
        <v>0</v>
      </c>
      <c r="AB214" s="277">
        <f t="shared" si="190"/>
        <v>0</v>
      </c>
      <c r="AC214" s="277">
        <f t="shared" si="190"/>
        <v>0</v>
      </c>
      <c r="AD214" s="277">
        <f t="shared" si="190"/>
        <v>0</v>
      </c>
      <c r="AE214" s="277">
        <f t="shared" si="190"/>
        <v>0</v>
      </c>
      <c r="AF214" s="277">
        <f t="shared" si="190"/>
        <v>0</v>
      </c>
      <c r="AG214" s="277">
        <f t="shared" si="190"/>
        <v>0</v>
      </c>
      <c r="AH214" s="277">
        <f t="shared" si="190"/>
        <v>0</v>
      </c>
      <c r="AI214" s="277">
        <f t="shared" si="190"/>
        <v>0</v>
      </c>
      <c r="AJ214" s="277">
        <f t="shared" si="190"/>
        <v>0</v>
      </c>
      <c r="AK214" s="277">
        <f t="shared" si="190"/>
        <v>0</v>
      </c>
      <c r="AL214" s="277">
        <f t="shared" si="190"/>
        <v>0</v>
      </c>
      <c r="AM214" s="277">
        <f t="shared" si="190"/>
        <v>0</v>
      </c>
      <c r="AN214" s="277">
        <f t="shared" si="190"/>
        <v>0</v>
      </c>
      <c r="AO214" s="277">
        <f t="shared" si="190"/>
        <v>0</v>
      </c>
      <c r="AP214" s="277">
        <f t="shared" si="190"/>
        <v>0</v>
      </c>
      <c r="AQ214" s="277">
        <f t="shared" si="190"/>
        <v>0</v>
      </c>
      <c r="AR214" s="277">
        <f t="shared" si="190"/>
        <v>0</v>
      </c>
      <c r="AS214" s="277">
        <f t="shared" si="190"/>
        <v>0</v>
      </c>
      <c r="AT214" s="277">
        <f t="shared" si="190"/>
        <v>0</v>
      </c>
      <c r="AU214" s="277">
        <f t="shared" si="190"/>
        <v>0</v>
      </c>
      <c r="AV214" s="277">
        <f t="shared" si="190"/>
        <v>0</v>
      </c>
      <c r="AW214" s="277">
        <f t="shared" si="190"/>
        <v>0</v>
      </c>
      <c r="AX214" s="277">
        <f t="shared" si="190"/>
        <v>0</v>
      </c>
      <c r="AY214" s="277">
        <f t="shared" si="190"/>
        <v>0</v>
      </c>
      <c r="AZ214" s="277">
        <f t="shared" si="190"/>
        <v>0</v>
      </c>
      <c r="BA214" s="277">
        <f t="shared" si="190"/>
        <v>0</v>
      </c>
      <c r="BB214" s="277">
        <f t="shared" si="190"/>
        <v>0</v>
      </c>
      <c r="BC214" s="277">
        <f t="shared" si="190"/>
        <v>0</v>
      </c>
      <c r="BD214" s="277">
        <f t="shared" si="190"/>
        <v>0</v>
      </c>
      <c r="BE214" s="277">
        <f t="shared" si="190"/>
        <v>0</v>
      </c>
      <c r="BF214" s="277">
        <f t="shared" si="190"/>
        <v>0</v>
      </c>
      <c r="BG214" s="277">
        <f t="shared" si="190"/>
        <v>0</v>
      </c>
      <c r="BH214" s="277">
        <f t="shared" si="190"/>
        <v>0</v>
      </c>
      <c r="BI214" s="277">
        <f t="shared" si="190"/>
        <v>0</v>
      </c>
      <c r="BJ214" s="277">
        <f t="shared" si="190"/>
        <v>0</v>
      </c>
      <c r="BK214" s="277">
        <f t="shared" si="190"/>
        <v>0</v>
      </c>
      <c r="BL214" s="277">
        <f t="shared" si="190"/>
        <v>0</v>
      </c>
      <c r="BM214" s="277">
        <f t="shared" si="190"/>
        <v>0</v>
      </c>
      <c r="BN214" s="277">
        <f t="shared" si="190"/>
        <v>0</v>
      </c>
    </row>
    <row r="215" spans="2:66" ht="15" hidden="1" thickBot="1" x14ac:dyDescent="0.4">
      <c r="B215" s="280">
        <v>17</v>
      </c>
      <c r="C215" s="286"/>
      <c r="D215" s="286"/>
      <c r="E215" s="277">
        <v>0</v>
      </c>
      <c r="F215" s="277">
        <v>0</v>
      </c>
      <c r="G215" s="277"/>
      <c r="H215" s="277"/>
      <c r="I215" s="277"/>
      <c r="J215" s="277"/>
      <c r="K215" s="277"/>
      <c r="L215" s="277"/>
      <c r="M215" s="277"/>
      <c r="N215" s="277"/>
      <c r="O215" s="277"/>
      <c r="P215" s="277"/>
      <c r="Q215" s="277"/>
      <c r="R215" s="277"/>
      <c r="S215" s="277"/>
      <c r="T215" s="277"/>
      <c r="U215" s="277"/>
      <c r="V215" s="277"/>
      <c r="W215" s="277">
        <f>$F$215*G198</f>
        <v>0</v>
      </c>
      <c r="X215" s="277">
        <f t="shared" ref="X215:BN215" si="191">$F$215*H198</f>
        <v>0</v>
      </c>
      <c r="Y215" s="277">
        <f t="shared" si="191"/>
        <v>0</v>
      </c>
      <c r="Z215" s="277">
        <f t="shared" si="191"/>
        <v>0</v>
      </c>
      <c r="AA215" s="277">
        <f t="shared" si="191"/>
        <v>0</v>
      </c>
      <c r="AB215" s="277">
        <f t="shared" si="191"/>
        <v>0</v>
      </c>
      <c r="AC215" s="277">
        <f t="shared" si="191"/>
        <v>0</v>
      </c>
      <c r="AD215" s="277">
        <f t="shared" si="191"/>
        <v>0</v>
      </c>
      <c r="AE215" s="277">
        <f t="shared" si="191"/>
        <v>0</v>
      </c>
      <c r="AF215" s="277">
        <f t="shared" si="191"/>
        <v>0</v>
      </c>
      <c r="AG215" s="277">
        <f t="shared" si="191"/>
        <v>0</v>
      </c>
      <c r="AH215" s="277">
        <f t="shared" si="191"/>
        <v>0</v>
      </c>
      <c r="AI215" s="277">
        <f t="shared" si="191"/>
        <v>0</v>
      </c>
      <c r="AJ215" s="277">
        <f t="shared" si="191"/>
        <v>0</v>
      </c>
      <c r="AK215" s="277">
        <f t="shared" si="191"/>
        <v>0</v>
      </c>
      <c r="AL215" s="277">
        <f t="shared" si="191"/>
        <v>0</v>
      </c>
      <c r="AM215" s="277">
        <f t="shared" si="191"/>
        <v>0</v>
      </c>
      <c r="AN215" s="277">
        <f t="shared" si="191"/>
        <v>0</v>
      </c>
      <c r="AO215" s="277">
        <f t="shared" si="191"/>
        <v>0</v>
      </c>
      <c r="AP215" s="277">
        <f t="shared" si="191"/>
        <v>0</v>
      </c>
      <c r="AQ215" s="277">
        <f t="shared" si="191"/>
        <v>0</v>
      </c>
      <c r="AR215" s="277">
        <f t="shared" si="191"/>
        <v>0</v>
      </c>
      <c r="AS215" s="277">
        <f t="shared" si="191"/>
        <v>0</v>
      </c>
      <c r="AT215" s="277">
        <f t="shared" si="191"/>
        <v>0</v>
      </c>
      <c r="AU215" s="277">
        <f t="shared" si="191"/>
        <v>0</v>
      </c>
      <c r="AV215" s="277">
        <f t="shared" si="191"/>
        <v>0</v>
      </c>
      <c r="AW215" s="277">
        <f t="shared" si="191"/>
        <v>0</v>
      </c>
      <c r="AX215" s="277">
        <f t="shared" si="191"/>
        <v>0</v>
      </c>
      <c r="AY215" s="277">
        <f t="shared" si="191"/>
        <v>0</v>
      </c>
      <c r="AZ215" s="277">
        <f t="shared" si="191"/>
        <v>0</v>
      </c>
      <c r="BA215" s="277">
        <f t="shared" si="191"/>
        <v>0</v>
      </c>
      <c r="BB215" s="277">
        <f t="shared" si="191"/>
        <v>0</v>
      </c>
      <c r="BC215" s="277">
        <f t="shared" si="191"/>
        <v>0</v>
      </c>
      <c r="BD215" s="277">
        <f t="shared" si="191"/>
        <v>0</v>
      </c>
      <c r="BE215" s="277">
        <f t="shared" si="191"/>
        <v>0</v>
      </c>
      <c r="BF215" s="277">
        <f t="shared" si="191"/>
        <v>0</v>
      </c>
      <c r="BG215" s="277">
        <f t="shared" si="191"/>
        <v>0</v>
      </c>
      <c r="BH215" s="277">
        <f t="shared" si="191"/>
        <v>0</v>
      </c>
      <c r="BI215" s="277">
        <f t="shared" si="191"/>
        <v>0</v>
      </c>
      <c r="BJ215" s="277">
        <f t="shared" si="191"/>
        <v>0</v>
      </c>
      <c r="BK215" s="277">
        <f t="shared" si="191"/>
        <v>0</v>
      </c>
      <c r="BL215" s="277">
        <f t="shared" si="191"/>
        <v>0</v>
      </c>
      <c r="BM215" s="277">
        <f t="shared" si="191"/>
        <v>0</v>
      </c>
      <c r="BN215" s="277">
        <f t="shared" si="191"/>
        <v>0</v>
      </c>
    </row>
    <row r="216" spans="2:66" ht="15" hidden="1" thickBot="1" x14ac:dyDescent="0.4">
      <c r="B216" s="280">
        <v>18</v>
      </c>
      <c r="C216" s="286"/>
      <c r="D216" s="286"/>
      <c r="E216" s="277">
        <v>0</v>
      </c>
      <c r="F216" s="277">
        <v>0</v>
      </c>
      <c r="G216" s="277"/>
      <c r="H216" s="277"/>
      <c r="I216" s="277"/>
      <c r="J216" s="277"/>
      <c r="K216" s="277"/>
      <c r="L216" s="277"/>
      <c r="M216" s="277"/>
      <c r="N216" s="277"/>
      <c r="O216" s="277"/>
      <c r="P216" s="277"/>
      <c r="Q216" s="277"/>
      <c r="R216" s="277"/>
      <c r="S216" s="277"/>
      <c r="T216" s="277"/>
      <c r="U216" s="277"/>
      <c r="V216" s="277"/>
      <c r="W216" s="277"/>
      <c r="X216" s="277">
        <f>$F$216*G198</f>
        <v>0</v>
      </c>
      <c r="Y216" s="277">
        <f t="shared" ref="Y216:BN216" si="192">$F$216*H198</f>
        <v>0</v>
      </c>
      <c r="Z216" s="277">
        <f t="shared" si="192"/>
        <v>0</v>
      </c>
      <c r="AA216" s="277">
        <f t="shared" si="192"/>
        <v>0</v>
      </c>
      <c r="AB216" s="277">
        <f t="shared" si="192"/>
        <v>0</v>
      </c>
      <c r="AC216" s="277">
        <f t="shared" si="192"/>
        <v>0</v>
      </c>
      <c r="AD216" s="277">
        <f t="shared" si="192"/>
        <v>0</v>
      </c>
      <c r="AE216" s="277">
        <f t="shared" si="192"/>
        <v>0</v>
      </c>
      <c r="AF216" s="277">
        <f t="shared" si="192"/>
        <v>0</v>
      </c>
      <c r="AG216" s="277">
        <f t="shared" si="192"/>
        <v>0</v>
      </c>
      <c r="AH216" s="277">
        <f t="shared" si="192"/>
        <v>0</v>
      </c>
      <c r="AI216" s="277">
        <f t="shared" si="192"/>
        <v>0</v>
      </c>
      <c r="AJ216" s="277">
        <f t="shared" si="192"/>
        <v>0</v>
      </c>
      <c r="AK216" s="277">
        <f t="shared" si="192"/>
        <v>0</v>
      </c>
      <c r="AL216" s="277">
        <f t="shared" si="192"/>
        <v>0</v>
      </c>
      <c r="AM216" s="277">
        <f t="shared" si="192"/>
        <v>0</v>
      </c>
      <c r="AN216" s="277">
        <f t="shared" si="192"/>
        <v>0</v>
      </c>
      <c r="AO216" s="277">
        <f t="shared" si="192"/>
        <v>0</v>
      </c>
      <c r="AP216" s="277">
        <f t="shared" si="192"/>
        <v>0</v>
      </c>
      <c r="AQ216" s="277">
        <f t="shared" si="192"/>
        <v>0</v>
      </c>
      <c r="AR216" s="277">
        <f t="shared" si="192"/>
        <v>0</v>
      </c>
      <c r="AS216" s="277">
        <f t="shared" si="192"/>
        <v>0</v>
      </c>
      <c r="AT216" s="277">
        <f t="shared" si="192"/>
        <v>0</v>
      </c>
      <c r="AU216" s="277">
        <f t="shared" si="192"/>
        <v>0</v>
      </c>
      <c r="AV216" s="277">
        <f t="shared" si="192"/>
        <v>0</v>
      </c>
      <c r="AW216" s="277">
        <f t="shared" si="192"/>
        <v>0</v>
      </c>
      <c r="AX216" s="277">
        <f t="shared" si="192"/>
        <v>0</v>
      </c>
      <c r="AY216" s="277">
        <f t="shared" si="192"/>
        <v>0</v>
      </c>
      <c r="AZ216" s="277">
        <f t="shared" si="192"/>
        <v>0</v>
      </c>
      <c r="BA216" s="277">
        <f t="shared" si="192"/>
        <v>0</v>
      </c>
      <c r="BB216" s="277">
        <f t="shared" si="192"/>
        <v>0</v>
      </c>
      <c r="BC216" s="277">
        <f t="shared" si="192"/>
        <v>0</v>
      </c>
      <c r="BD216" s="277">
        <f t="shared" si="192"/>
        <v>0</v>
      </c>
      <c r="BE216" s="277">
        <f t="shared" si="192"/>
        <v>0</v>
      </c>
      <c r="BF216" s="277">
        <f t="shared" si="192"/>
        <v>0</v>
      </c>
      <c r="BG216" s="277">
        <f t="shared" si="192"/>
        <v>0</v>
      </c>
      <c r="BH216" s="277">
        <f t="shared" si="192"/>
        <v>0</v>
      </c>
      <c r="BI216" s="277">
        <f t="shared" si="192"/>
        <v>0</v>
      </c>
      <c r="BJ216" s="277">
        <f t="shared" si="192"/>
        <v>0</v>
      </c>
      <c r="BK216" s="277">
        <f t="shared" si="192"/>
        <v>0</v>
      </c>
      <c r="BL216" s="277">
        <f t="shared" si="192"/>
        <v>0</v>
      </c>
      <c r="BM216" s="277">
        <f t="shared" si="192"/>
        <v>0</v>
      </c>
      <c r="BN216" s="277">
        <f t="shared" si="192"/>
        <v>0</v>
      </c>
    </row>
    <row r="217" spans="2:66" ht="15" hidden="1" thickBot="1" x14ac:dyDescent="0.4">
      <c r="B217" s="280">
        <v>19</v>
      </c>
      <c r="C217" s="286"/>
      <c r="D217" s="286"/>
      <c r="E217" s="277">
        <v>0</v>
      </c>
      <c r="F217" s="277">
        <v>0</v>
      </c>
      <c r="G217" s="277"/>
      <c r="H217" s="277"/>
      <c r="I217" s="277"/>
      <c r="J217" s="277"/>
      <c r="K217" s="277"/>
      <c r="L217" s="277"/>
      <c r="M217" s="277"/>
      <c r="N217" s="277"/>
      <c r="O217" s="277"/>
      <c r="P217" s="277"/>
      <c r="Q217" s="277"/>
      <c r="R217" s="277"/>
      <c r="S217" s="277"/>
      <c r="T217" s="277"/>
      <c r="U217" s="277"/>
      <c r="V217" s="277"/>
      <c r="W217" s="277"/>
      <c r="X217" s="277"/>
      <c r="Y217" s="277">
        <f>$F$217*G198</f>
        <v>0</v>
      </c>
      <c r="Z217" s="277">
        <f t="shared" ref="Z217:BN217" si="193">$F$217*H198</f>
        <v>0</v>
      </c>
      <c r="AA217" s="277">
        <f t="shared" si="193"/>
        <v>0</v>
      </c>
      <c r="AB217" s="277">
        <f t="shared" si="193"/>
        <v>0</v>
      </c>
      <c r="AC217" s="277">
        <f t="shared" si="193"/>
        <v>0</v>
      </c>
      <c r="AD217" s="277">
        <f t="shared" si="193"/>
        <v>0</v>
      </c>
      <c r="AE217" s="277">
        <f t="shared" si="193"/>
        <v>0</v>
      </c>
      <c r="AF217" s="277">
        <f t="shared" si="193"/>
        <v>0</v>
      </c>
      <c r="AG217" s="277">
        <f t="shared" si="193"/>
        <v>0</v>
      </c>
      <c r="AH217" s="277">
        <f t="shared" si="193"/>
        <v>0</v>
      </c>
      <c r="AI217" s="277">
        <f t="shared" si="193"/>
        <v>0</v>
      </c>
      <c r="AJ217" s="277">
        <f t="shared" si="193"/>
        <v>0</v>
      </c>
      <c r="AK217" s="277">
        <f t="shared" si="193"/>
        <v>0</v>
      </c>
      <c r="AL217" s="277">
        <f t="shared" si="193"/>
        <v>0</v>
      </c>
      <c r="AM217" s="277">
        <f t="shared" si="193"/>
        <v>0</v>
      </c>
      <c r="AN217" s="277">
        <f t="shared" si="193"/>
        <v>0</v>
      </c>
      <c r="AO217" s="277">
        <f t="shared" si="193"/>
        <v>0</v>
      </c>
      <c r="AP217" s="277">
        <f t="shared" si="193"/>
        <v>0</v>
      </c>
      <c r="AQ217" s="277">
        <f t="shared" si="193"/>
        <v>0</v>
      </c>
      <c r="AR217" s="277">
        <f t="shared" si="193"/>
        <v>0</v>
      </c>
      <c r="AS217" s="277">
        <f t="shared" si="193"/>
        <v>0</v>
      </c>
      <c r="AT217" s="277">
        <f t="shared" si="193"/>
        <v>0</v>
      </c>
      <c r="AU217" s="277">
        <f t="shared" si="193"/>
        <v>0</v>
      </c>
      <c r="AV217" s="277">
        <f t="shared" si="193"/>
        <v>0</v>
      </c>
      <c r="AW217" s="277">
        <f t="shared" si="193"/>
        <v>0</v>
      </c>
      <c r="AX217" s="277">
        <f t="shared" si="193"/>
        <v>0</v>
      </c>
      <c r="AY217" s="277">
        <f t="shared" si="193"/>
        <v>0</v>
      </c>
      <c r="AZ217" s="277">
        <f t="shared" si="193"/>
        <v>0</v>
      </c>
      <c r="BA217" s="277">
        <f t="shared" si="193"/>
        <v>0</v>
      </c>
      <c r="BB217" s="277">
        <f t="shared" si="193"/>
        <v>0</v>
      </c>
      <c r="BC217" s="277">
        <f t="shared" si="193"/>
        <v>0</v>
      </c>
      <c r="BD217" s="277">
        <f t="shared" si="193"/>
        <v>0</v>
      </c>
      <c r="BE217" s="277">
        <f t="shared" si="193"/>
        <v>0</v>
      </c>
      <c r="BF217" s="277">
        <f t="shared" si="193"/>
        <v>0</v>
      </c>
      <c r="BG217" s="277">
        <f t="shared" si="193"/>
        <v>0</v>
      </c>
      <c r="BH217" s="277">
        <f t="shared" si="193"/>
        <v>0</v>
      </c>
      <c r="BI217" s="277">
        <f t="shared" si="193"/>
        <v>0</v>
      </c>
      <c r="BJ217" s="277">
        <f t="shared" si="193"/>
        <v>0</v>
      </c>
      <c r="BK217" s="277">
        <f t="shared" si="193"/>
        <v>0</v>
      </c>
      <c r="BL217" s="277">
        <f t="shared" si="193"/>
        <v>0</v>
      </c>
      <c r="BM217" s="277">
        <f t="shared" si="193"/>
        <v>0</v>
      </c>
      <c r="BN217" s="277">
        <f t="shared" si="193"/>
        <v>0</v>
      </c>
    </row>
    <row r="218" spans="2:66" ht="15" hidden="1" thickBot="1" x14ac:dyDescent="0.4">
      <c r="B218" s="280">
        <v>20</v>
      </c>
      <c r="C218" s="286"/>
      <c r="D218" s="286"/>
      <c r="E218" s="277">
        <v>0</v>
      </c>
      <c r="F218" s="277">
        <v>0</v>
      </c>
      <c r="G218" s="277"/>
      <c r="H218" s="277"/>
      <c r="I218" s="277"/>
      <c r="J218" s="277"/>
      <c r="K218" s="277"/>
      <c r="L218" s="277"/>
      <c r="M218" s="277"/>
      <c r="N218" s="277"/>
      <c r="O218" s="277"/>
      <c r="P218" s="277"/>
      <c r="Q218" s="277"/>
      <c r="R218" s="277"/>
      <c r="S218" s="277"/>
      <c r="T218" s="277"/>
      <c r="U218" s="277"/>
      <c r="V218" s="277"/>
      <c r="W218" s="277"/>
      <c r="X218" s="277"/>
      <c r="Y218" s="277"/>
      <c r="Z218" s="277">
        <f>$F$218*G198</f>
        <v>0</v>
      </c>
      <c r="AA218" s="277">
        <f t="shared" ref="AA218:BN218" si="194">$F$218*H198</f>
        <v>0</v>
      </c>
      <c r="AB218" s="277">
        <f t="shared" si="194"/>
        <v>0</v>
      </c>
      <c r="AC218" s="277">
        <f t="shared" si="194"/>
        <v>0</v>
      </c>
      <c r="AD218" s="277">
        <f t="shared" si="194"/>
        <v>0</v>
      </c>
      <c r="AE218" s="277">
        <f t="shared" si="194"/>
        <v>0</v>
      </c>
      <c r="AF218" s="277">
        <f t="shared" si="194"/>
        <v>0</v>
      </c>
      <c r="AG218" s="277">
        <f t="shared" si="194"/>
        <v>0</v>
      </c>
      <c r="AH218" s="277">
        <f t="shared" si="194"/>
        <v>0</v>
      </c>
      <c r="AI218" s="277">
        <f t="shared" si="194"/>
        <v>0</v>
      </c>
      <c r="AJ218" s="277">
        <f t="shared" si="194"/>
        <v>0</v>
      </c>
      <c r="AK218" s="277">
        <f t="shared" si="194"/>
        <v>0</v>
      </c>
      <c r="AL218" s="277">
        <f t="shared" si="194"/>
        <v>0</v>
      </c>
      <c r="AM218" s="277">
        <f t="shared" si="194"/>
        <v>0</v>
      </c>
      <c r="AN218" s="277">
        <f t="shared" si="194"/>
        <v>0</v>
      </c>
      <c r="AO218" s="277">
        <f t="shared" si="194"/>
        <v>0</v>
      </c>
      <c r="AP218" s="277">
        <f t="shared" si="194"/>
        <v>0</v>
      </c>
      <c r="AQ218" s="277">
        <f t="shared" si="194"/>
        <v>0</v>
      </c>
      <c r="AR218" s="277">
        <f t="shared" si="194"/>
        <v>0</v>
      </c>
      <c r="AS218" s="277">
        <f t="shared" si="194"/>
        <v>0</v>
      </c>
      <c r="AT218" s="277">
        <f t="shared" si="194"/>
        <v>0</v>
      </c>
      <c r="AU218" s="277">
        <f t="shared" si="194"/>
        <v>0</v>
      </c>
      <c r="AV218" s="277">
        <f t="shared" si="194"/>
        <v>0</v>
      </c>
      <c r="AW218" s="277">
        <f t="shared" si="194"/>
        <v>0</v>
      </c>
      <c r="AX218" s="277">
        <f t="shared" si="194"/>
        <v>0</v>
      </c>
      <c r="AY218" s="277">
        <f t="shared" si="194"/>
        <v>0</v>
      </c>
      <c r="AZ218" s="277">
        <f t="shared" si="194"/>
        <v>0</v>
      </c>
      <c r="BA218" s="277">
        <f t="shared" si="194"/>
        <v>0</v>
      </c>
      <c r="BB218" s="277">
        <f t="shared" si="194"/>
        <v>0</v>
      </c>
      <c r="BC218" s="277">
        <f t="shared" si="194"/>
        <v>0</v>
      </c>
      <c r="BD218" s="277">
        <f t="shared" si="194"/>
        <v>0</v>
      </c>
      <c r="BE218" s="277">
        <f t="shared" si="194"/>
        <v>0</v>
      </c>
      <c r="BF218" s="277">
        <f t="shared" si="194"/>
        <v>0</v>
      </c>
      <c r="BG218" s="277">
        <f t="shared" si="194"/>
        <v>0</v>
      </c>
      <c r="BH218" s="277">
        <f t="shared" si="194"/>
        <v>0</v>
      </c>
      <c r="BI218" s="277">
        <f t="shared" si="194"/>
        <v>0</v>
      </c>
      <c r="BJ218" s="277">
        <f t="shared" si="194"/>
        <v>0</v>
      </c>
      <c r="BK218" s="277">
        <f t="shared" si="194"/>
        <v>0</v>
      </c>
      <c r="BL218" s="277">
        <f t="shared" si="194"/>
        <v>0</v>
      </c>
      <c r="BM218" s="277">
        <f t="shared" si="194"/>
        <v>0</v>
      </c>
      <c r="BN218" s="277">
        <f t="shared" si="194"/>
        <v>0</v>
      </c>
    </row>
    <row r="219" spans="2:66" ht="15" hidden="1" thickBot="1" x14ac:dyDescent="0.4">
      <c r="B219" s="280">
        <v>21</v>
      </c>
      <c r="C219" s="286"/>
      <c r="D219" s="286"/>
      <c r="E219" s="277">
        <v>0</v>
      </c>
      <c r="F219" s="277">
        <v>0</v>
      </c>
      <c r="G219" s="277"/>
      <c r="H219" s="277"/>
      <c r="I219" s="277"/>
      <c r="J219" s="277"/>
      <c r="K219" s="277"/>
      <c r="L219" s="277"/>
      <c r="M219" s="277"/>
      <c r="N219" s="277"/>
      <c r="O219" s="277"/>
      <c r="P219" s="277"/>
      <c r="Q219" s="277"/>
      <c r="R219" s="277"/>
      <c r="S219" s="277"/>
      <c r="T219" s="277"/>
      <c r="U219" s="277"/>
      <c r="V219" s="277"/>
      <c r="W219" s="277"/>
      <c r="X219" s="277"/>
      <c r="Y219" s="277"/>
      <c r="Z219" s="277"/>
      <c r="AA219" s="277">
        <f>$F$219*G198</f>
        <v>0</v>
      </c>
      <c r="AB219" s="277">
        <f t="shared" ref="AB219:BN219" si="195">$F$219*H198</f>
        <v>0</v>
      </c>
      <c r="AC219" s="277">
        <f t="shared" si="195"/>
        <v>0</v>
      </c>
      <c r="AD219" s="277">
        <f t="shared" si="195"/>
        <v>0</v>
      </c>
      <c r="AE219" s="277">
        <f t="shared" si="195"/>
        <v>0</v>
      </c>
      <c r="AF219" s="277">
        <f t="shared" si="195"/>
        <v>0</v>
      </c>
      <c r="AG219" s="277">
        <f t="shared" si="195"/>
        <v>0</v>
      </c>
      <c r="AH219" s="277">
        <f t="shared" si="195"/>
        <v>0</v>
      </c>
      <c r="AI219" s="277">
        <f t="shared" si="195"/>
        <v>0</v>
      </c>
      <c r="AJ219" s="277">
        <f t="shared" si="195"/>
        <v>0</v>
      </c>
      <c r="AK219" s="277">
        <f t="shared" si="195"/>
        <v>0</v>
      </c>
      <c r="AL219" s="277">
        <f t="shared" si="195"/>
        <v>0</v>
      </c>
      <c r="AM219" s="277">
        <f t="shared" si="195"/>
        <v>0</v>
      </c>
      <c r="AN219" s="277">
        <f t="shared" si="195"/>
        <v>0</v>
      </c>
      <c r="AO219" s="277">
        <f t="shared" si="195"/>
        <v>0</v>
      </c>
      <c r="AP219" s="277">
        <f t="shared" si="195"/>
        <v>0</v>
      </c>
      <c r="AQ219" s="277">
        <f t="shared" si="195"/>
        <v>0</v>
      </c>
      <c r="AR219" s="277">
        <f t="shared" si="195"/>
        <v>0</v>
      </c>
      <c r="AS219" s="277">
        <f t="shared" si="195"/>
        <v>0</v>
      </c>
      <c r="AT219" s="277">
        <f t="shared" si="195"/>
        <v>0</v>
      </c>
      <c r="AU219" s="277">
        <f t="shared" si="195"/>
        <v>0</v>
      </c>
      <c r="AV219" s="277">
        <f t="shared" si="195"/>
        <v>0</v>
      </c>
      <c r="AW219" s="277">
        <f t="shared" si="195"/>
        <v>0</v>
      </c>
      <c r="AX219" s="277">
        <f t="shared" si="195"/>
        <v>0</v>
      </c>
      <c r="AY219" s="277">
        <f t="shared" si="195"/>
        <v>0</v>
      </c>
      <c r="AZ219" s="277">
        <f t="shared" si="195"/>
        <v>0</v>
      </c>
      <c r="BA219" s="277">
        <f t="shared" si="195"/>
        <v>0</v>
      </c>
      <c r="BB219" s="277">
        <f t="shared" si="195"/>
        <v>0</v>
      </c>
      <c r="BC219" s="277">
        <f t="shared" si="195"/>
        <v>0</v>
      </c>
      <c r="BD219" s="277">
        <f t="shared" si="195"/>
        <v>0</v>
      </c>
      <c r="BE219" s="277">
        <f t="shared" si="195"/>
        <v>0</v>
      </c>
      <c r="BF219" s="277">
        <f t="shared" si="195"/>
        <v>0</v>
      </c>
      <c r="BG219" s="277">
        <f t="shared" si="195"/>
        <v>0</v>
      </c>
      <c r="BH219" s="277">
        <f t="shared" si="195"/>
        <v>0</v>
      </c>
      <c r="BI219" s="277">
        <f t="shared" si="195"/>
        <v>0</v>
      </c>
      <c r="BJ219" s="277">
        <f t="shared" si="195"/>
        <v>0</v>
      </c>
      <c r="BK219" s="277">
        <f t="shared" si="195"/>
        <v>0</v>
      </c>
      <c r="BL219" s="277">
        <f t="shared" si="195"/>
        <v>0</v>
      </c>
      <c r="BM219" s="277">
        <f t="shared" si="195"/>
        <v>0</v>
      </c>
      <c r="BN219" s="277">
        <f t="shared" si="195"/>
        <v>0</v>
      </c>
    </row>
    <row r="220" spans="2:66" ht="15" hidden="1" thickBot="1" x14ac:dyDescent="0.4">
      <c r="B220" s="280">
        <v>22</v>
      </c>
      <c r="C220" s="286"/>
      <c r="D220" s="286"/>
      <c r="E220" s="277">
        <v>0</v>
      </c>
      <c r="F220" s="277">
        <v>0</v>
      </c>
      <c r="G220" s="277"/>
      <c r="H220" s="277"/>
      <c r="I220" s="277"/>
      <c r="J220" s="277"/>
      <c r="K220" s="277"/>
      <c r="L220" s="277"/>
      <c r="M220" s="277"/>
      <c r="N220" s="277"/>
      <c r="O220" s="277"/>
      <c r="P220" s="277"/>
      <c r="Q220" s="277"/>
      <c r="R220" s="277"/>
      <c r="S220" s="277"/>
      <c r="T220" s="277"/>
      <c r="U220" s="277"/>
      <c r="V220" s="277"/>
      <c r="W220" s="277"/>
      <c r="X220" s="277"/>
      <c r="Y220" s="277"/>
      <c r="Z220" s="277"/>
      <c r="AA220" s="277"/>
      <c r="AB220" s="277">
        <f>$F$220*G198</f>
        <v>0</v>
      </c>
      <c r="AC220" s="277">
        <f t="shared" ref="AC220:BN220" si="196">$F$220*H198</f>
        <v>0</v>
      </c>
      <c r="AD220" s="277">
        <f t="shared" si="196"/>
        <v>0</v>
      </c>
      <c r="AE220" s="277">
        <f t="shared" si="196"/>
        <v>0</v>
      </c>
      <c r="AF220" s="277">
        <f t="shared" si="196"/>
        <v>0</v>
      </c>
      <c r="AG220" s="277">
        <f t="shared" si="196"/>
        <v>0</v>
      </c>
      <c r="AH220" s="277">
        <f t="shared" si="196"/>
        <v>0</v>
      </c>
      <c r="AI220" s="277">
        <f t="shared" si="196"/>
        <v>0</v>
      </c>
      <c r="AJ220" s="277">
        <f t="shared" si="196"/>
        <v>0</v>
      </c>
      <c r="AK220" s="277">
        <f t="shared" si="196"/>
        <v>0</v>
      </c>
      <c r="AL220" s="277">
        <f t="shared" si="196"/>
        <v>0</v>
      </c>
      <c r="AM220" s="277">
        <f t="shared" si="196"/>
        <v>0</v>
      </c>
      <c r="AN220" s="277">
        <f t="shared" si="196"/>
        <v>0</v>
      </c>
      <c r="AO220" s="277">
        <f t="shared" si="196"/>
        <v>0</v>
      </c>
      <c r="AP220" s="277">
        <f t="shared" si="196"/>
        <v>0</v>
      </c>
      <c r="AQ220" s="277">
        <f t="shared" si="196"/>
        <v>0</v>
      </c>
      <c r="AR220" s="277">
        <f t="shared" si="196"/>
        <v>0</v>
      </c>
      <c r="AS220" s="277">
        <f t="shared" si="196"/>
        <v>0</v>
      </c>
      <c r="AT220" s="277">
        <f t="shared" si="196"/>
        <v>0</v>
      </c>
      <c r="AU220" s="277">
        <f t="shared" si="196"/>
        <v>0</v>
      </c>
      <c r="AV220" s="277">
        <f t="shared" si="196"/>
        <v>0</v>
      </c>
      <c r="AW220" s="277">
        <f t="shared" si="196"/>
        <v>0</v>
      </c>
      <c r="AX220" s="277">
        <f t="shared" si="196"/>
        <v>0</v>
      </c>
      <c r="AY220" s="277">
        <f t="shared" si="196"/>
        <v>0</v>
      </c>
      <c r="AZ220" s="277">
        <f t="shared" si="196"/>
        <v>0</v>
      </c>
      <c r="BA220" s="277">
        <f t="shared" si="196"/>
        <v>0</v>
      </c>
      <c r="BB220" s="277">
        <f t="shared" si="196"/>
        <v>0</v>
      </c>
      <c r="BC220" s="277">
        <f t="shared" si="196"/>
        <v>0</v>
      </c>
      <c r="BD220" s="277">
        <f t="shared" si="196"/>
        <v>0</v>
      </c>
      <c r="BE220" s="277">
        <f t="shared" si="196"/>
        <v>0</v>
      </c>
      <c r="BF220" s="277">
        <f t="shared" si="196"/>
        <v>0</v>
      </c>
      <c r="BG220" s="277">
        <f t="shared" si="196"/>
        <v>0</v>
      </c>
      <c r="BH220" s="277">
        <f t="shared" si="196"/>
        <v>0</v>
      </c>
      <c r="BI220" s="277">
        <f t="shared" si="196"/>
        <v>0</v>
      </c>
      <c r="BJ220" s="277">
        <f t="shared" si="196"/>
        <v>0</v>
      </c>
      <c r="BK220" s="277">
        <f t="shared" si="196"/>
        <v>0</v>
      </c>
      <c r="BL220" s="277">
        <f t="shared" si="196"/>
        <v>0</v>
      </c>
      <c r="BM220" s="277">
        <f t="shared" si="196"/>
        <v>0</v>
      </c>
      <c r="BN220" s="277">
        <f t="shared" si="196"/>
        <v>0</v>
      </c>
    </row>
    <row r="221" spans="2:66" ht="15" hidden="1" thickBot="1" x14ac:dyDescent="0.4">
      <c r="B221" s="280">
        <v>23</v>
      </c>
      <c r="C221" s="286"/>
      <c r="D221" s="286"/>
      <c r="E221" s="277">
        <v>0</v>
      </c>
      <c r="F221" s="277">
        <v>0</v>
      </c>
      <c r="G221" s="277"/>
      <c r="H221" s="277"/>
      <c r="I221" s="277"/>
      <c r="J221" s="277"/>
      <c r="K221" s="277"/>
      <c r="L221" s="277"/>
      <c r="M221" s="277"/>
      <c r="N221" s="277"/>
      <c r="O221" s="277"/>
      <c r="P221" s="277"/>
      <c r="Q221" s="277"/>
      <c r="R221" s="277"/>
      <c r="S221" s="277"/>
      <c r="T221" s="277"/>
      <c r="U221" s="277"/>
      <c r="V221" s="277"/>
      <c r="W221" s="277"/>
      <c r="X221" s="277"/>
      <c r="Y221" s="277"/>
      <c r="Z221" s="277"/>
      <c r="AA221" s="277"/>
      <c r="AB221" s="277"/>
      <c r="AC221" s="277">
        <f>$F$221*G198</f>
        <v>0</v>
      </c>
      <c r="AD221" s="277">
        <f t="shared" ref="AD221:BN221" si="197">$F$221*H198</f>
        <v>0</v>
      </c>
      <c r="AE221" s="277">
        <f t="shared" si="197"/>
        <v>0</v>
      </c>
      <c r="AF221" s="277">
        <f t="shared" si="197"/>
        <v>0</v>
      </c>
      <c r="AG221" s="277">
        <f t="shared" si="197"/>
        <v>0</v>
      </c>
      <c r="AH221" s="277">
        <f t="shared" si="197"/>
        <v>0</v>
      </c>
      <c r="AI221" s="277">
        <f t="shared" si="197"/>
        <v>0</v>
      </c>
      <c r="AJ221" s="277">
        <f t="shared" si="197"/>
        <v>0</v>
      </c>
      <c r="AK221" s="277">
        <f t="shared" si="197"/>
        <v>0</v>
      </c>
      <c r="AL221" s="277">
        <f t="shared" si="197"/>
        <v>0</v>
      </c>
      <c r="AM221" s="277">
        <f t="shared" si="197"/>
        <v>0</v>
      </c>
      <c r="AN221" s="277">
        <f t="shared" si="197"/>
        <v>0</v>
      </c>
      <c r="AO221" s="277">
        <f t="shared" si="197"/>
        <v>0</v>
      </c>
      <c r="AP221" s="277">
        <f t="shared" si="197"/>
        <v>0</v>
      </c>
      <c r="AQ221" s="277">
        <f t="shared" si="197"/>
        <v>0</v>
      </c>
      <c r="AR221" s="277">
        <f t="shared" si="197"/>
        <v>0</v>
      </c>
      <c r="AS221" s="277">
        <f t="shared" si="197"/>
        <v>0</v>
      </c>
      <c r="AT221" s="277">
        <f t="shared" si="197"/>
        <v>0</v>
      </c>
      <c r="AU221" s="277">
        <f t="shared" si="197"/>
        <v>0</v>
      </c>
      <c r="AV221" s="277">
        <f t="shared" si="197"/>
        <v>0</v>
      </c>
      <c r="AW221" s="277">
        <f t="shared" si="197"/>
        <v>0</v>
      </c>
      <c r="AX221" s="277">
        <f t="shared" si="197"/>
        <v>0</v>
      </c>
      <c r="AY221" s="277">
        <f t="shared" si="197"/>
        <v>0</v>
      </c>
      <c r="AZ221" s="277">
        <f t="shared" si="197"/>
        <v>0</v>
      </c>
      <c r="BA221" s="277">
        <f t="shared" si="197"/>
        <v>0</v>
      </c>
      <c r="BB221" s="277">
        <f t="shared" si="197"/>
        <v>0</v>
      </c>
      <c r="BC221" s="277">
        <f t="shared" si="197"/>
        <v>0</v>
      </c>
      <c r="BD221" s="277">
        <f t="shared" si="197"/>
        <v>0</v>
      </c>
      <c r="BE221" s="277">
        <f t="shared" si="197"/>
        <v>0</v>
      </c>
      <c r="BF221" s="277">
        <f t="shared" si="197"/>
        <v>0</v>
      </c>
      <c r="BG221" s="277">
        <f t="shared" si="197"/>
        <v>0</v>
      </c>
      <c r="BH221" s="277">
        <f t="shared" si="197"/>
        <v>0</v>
      </c>
      <c r="BI221" s="277">
        <f t="shared" si="197"/>
        <v>0</v>
      </c>
      <c r="BJ221" s="277">
        <f t="shared" si="197"/>
        <v>0</v>
      </c>
      <c r="BK221" s="277">
        <f t="shared" si="197"/>
        <v>0</v>
      </c>
      <c r="BL221" s="277">
        <f t="shared" si="197"/>
        <v>0</v>
      </c>
      <c r="BM221" s="277">
        <f t="shared" si="197"/>
        <v>0</v>
      </c>
      <c r="BN221" s="277">
        <f t="shared" si="197"/>
        <v>0</v>
      </c>
    </row>
    <row r="222" spans="2:66" ht="15" hidden="1" thickBot="1" x14ac:dyDescent="0.4">
      <c r="B222" s="280">
        <v>24</v>
      </c>
      <c r="C222" s="286"/>
      <c r="D222" s="286"/>
      <c r="E222" s="277">
        <v>0</v>
      </c>
      <c r="F222" s="277">
        <v>0</v>
      </c>
      <c r="G222" s="277"/>
      <c r="H222" s="277"/>
      <c r="I222" s="277"/>
      <c r="J222" s="277"/>
      <c r="K222" s="277"/>
      <c r="L222" s="277"/>
      <c r="M222" s="277"/>
      <c r="N222" s="277"/>
      <c r="O222" s="277"/>
      <c r="P222" s="277"/>
      <c r="Q222" s="277"/>
      <c r="R222" s="277"/>
      <c r="S222" s="277"/>
      <c r="T222" s="277"/>
      <c r="U222" s="277"/>
      <c r="V222" s="277"/>
      <c r="W222" s="277"/>
      <c r="X222" s="277"/>
      <c r="Y222" s="277"/>
      <c r="Z222" s="277"/>
      <c r="AA222" s="277"/>
      <c r="AB222" s="277"/>
      <c r="AC222" s="277"/>
      <c r="AD222" s="277">
        <f>$F$222*G198</f>
        <v>0</v>
      </c>
      <c r="AE222" s="277">
        <f t="shared" ref="AE222:BN222" si="198">$F$222*H198</f>
        <v>0</v>
      </c>
      <c r="AF222" s="277">
        <f t="shared" si="198"/>
        <v>0</v>
      </c>
      <c r="AG222" s="277">
        <f t="shared" si="198"/>
        <v>0</v>
      </c>
      <c r="AH222" s="277">
        <f t="shared" si="198"/>
        <v>0</v>
      </c>
      <c r="AI222" s="277">
        <f t="shared" si="198"/>
        <v>0</v>
      </c>
      <c r="AJ222" s="277">
        <f t="shared" si="198"/>
        <v>0</v>
      </c>
      <c r="AK222" s="277">
        <f t="shared" si="198"/>
        <v>0</v>
      </c>
      <c r="AL222" s="277">
        <f t="shared" si="198"/>
        <v>0</v>
      </c>
      <c r="AM222" s="277">
        <f t="shared" si="198"/>
        <v>0</v>
      </c>
      <c r="AN222" s="277">
        <f t="shared" si="198"/>
        <v>0</v>
      </c>
      <c r="AO222" s="277">
        <f t="shared" si="198"/>
        <v>0</v>
      </c>
      <c r="AP222" s="277">
        <f t="shared" si="198"/>
        <v>0</v>
      </c>
      <c r="AQ222" s="277">
        <f t="shared" si="198"/>
        <v>0</v>
      </c>
      <c r="AR222" s="277">
        <f t="shared" si="198"/>
        <v>0</v>
      </c>
      <c r="AS222" s="277">
        <f t="shared" si="198"/>
        <v>0</v>
      </c>
      <c r="AT222" s="277">
        <f t="shared" si="198"/>
        <v>0</v>
      </c>
      <c r="AU222" s="277">
        <f t="shared" si="198"/>
        <v>0</v>
      </c>
      <c r="AV222" s="277">
        <f t="shared" si="198"/>
        <v>0</v>
      </c>
      <c r="AW222" s="277">
        <f t="shared" si="198"/>
        <v>0</v>
      </c>
      <c r="AX222" s="277">
        <f t="shared" si="198"/>
        <v>0</v>
      </c>
      <c r="AY222" s="277">
        <f t="shared" si="198"/>
        <v>0</v>
      </c>
      <c r="AZ222" s="277">
        <f t="shared" si="198"/>
        <v>0</v>
      </c>
      <c r="BA222" s="277">
        <f t="shared" si="198"/>
        <v>0</v>
      </c>
      <c r="BB222" s="277">
        <f t="shared" si="198"/>
        <v>0</v>
      </c>
      <c r="BC222" s="277">
        <f t="shared" si="198"/>
        <v>0</v>
      </c>
      <c r="BD222" s="277">
        <f t="shared" si="198"/>
        <v>0</v>
      </c>
      <c r="BE222" s="277">
        <f t="shared" si="198"/>
        <v>0</v>
      </c>
      <c r="BF222" s="277">
        <f t="shared" si="198"/>
        <v>0</v>
      </c>
      <c r="BG222" s="277">
        <f t="shared" si="198"/>
        <v>0</v>
      </c>
      <c r="BH222" s="277">
        <f t="shared" si="198"/>
        <v>0</v>
      </c>
      <c r="BI222" s="277">
        <f t="shared" si="198"/>
        <v>0</v>
      </c>
      <c r="BJ222" s="277">
        <f t="shared" si="198"/>
        <v>0</v>
      </c>
      <c r="BK222" s="277">
        <f t="shared" si="198"/>
        <v>0</v>
      </c>
      <c r="BL222" s="277">
        <f t="shared" si="198"/>
        <v>0</v>
      </c>
      <c r="BM222" s="277">
        <f t="shared" si="198"/>
        <v>0</v>
      </c>
      <c r="BN222" s="277">
        <f t="shared" si="198"/>
        <v>0</v>
      </c>
    </row>
    <row r="223" spans="2:66" ht="15" hidden="1" thickBot="1" x14ac:dyDescent="0.4">
      <c r="B223" s="280">
        <v>25</v>
      </c>
      <c r="C223" s="286"/>
      <c r="D223" s="286"/>
      <c r="E223" s="277">
        <v>0</v>
      </c>
      <c r="F223" s="277">
        <v>0</v>
      </c>
      <c r="G223" s="277"/>
      <c r="H223" s="277"/>
      <c r="I223" s="277"/>
      <c r="J223" s="277"/>
      <c r="K223" s="277"/>
      <c r="L223" s="277"/>
      <c r="M223" s="277"/>
      <c r="N223" s="277"/>
      <c r="O223" s="277"/>
      <c r="P223" s="277"/>
      <c r="Q223" s="277"/>
      <c r="R223" s="277"/>
      <c r="S223" s="277"/>
      <c r="T223" s="277"/>
      <c r="U223" s="277"/>
      <c r="V223" s="277"/>
      <c r="W223" s="277"/>
      <c r="X223" s="277"/>
      <c r="Y223" s="277"/>
      <c r="Z223" s="277"/>
      <c r="AA223" s="277"/>
      <c r="AB223" s="277"/>
      <c r="AC223" s="277"/>
      <c r="AD223" s="277"/>
      <c r="AE223" s="277">
        <f>$F$223*G198</f>
        <v>0</v>
      </c>
      <c r="AF223" s="277">
        <f t="shared" ref="AF223:BN223" si="199">$F$223*H198</f>
        <v>0</v>
      </c>
      <c r="AG223" s="277">
        <f t="shared" si="199"/>
        <v>0</v>
      </c>
      <c r="AH223" s="277">
        <f t="shared" si="199"/>
        <v>0</v>
      </c>
      <c r="AI223" s="277">
        <f t="shared" si="199"/>
        <v>0</v>
      </c>
      <c r="AJ223" s="277">
        <f t="shared" si="199"/>
        <v>0</v>
      </c>
      <c r="AK223" s="277">
        <f t="shared" si="199"/>
        <v>0</v>
      </c>
      <c r="AL223" s="277">
        <f t="shared" si="199"/>
        <v>0</v>
      </c>
      <c r="AM223" s="277">
        <f t="shared" si="199"/>
        <v>0</v>
      </c>
      <c r="AN223" s="277">
        <f t="shared" si="199"/>
        <v>0</v>
      </c>
      <c r="AO223" s="277">
        <f t="shared" si="199"/>
        <v>0</v>
      </c>
      <c r="AP223" s="277">
        <f t="shared" si="199"/>
        <v>0</v>
      </c>
      <c r="AQ223" s="277">
        <f t="shared" si="199"/>
        <v>0</v>
      </c>
      <c r="AR223" s="277">
        <f t="shared" si="199"/>
        <v>0</v>
      </c>
      <c r="AS223" s="277">
        <f t="shared" si="199"/>
        <v>0</v>
      </c>
      <c r="AT223" s="277">
        <f t="shared" si="199"/>
        <v>0</v>
      </c>
      <c r="AU223" s="277">
        <f t="shared" si="199"/>
        <v>0</v>
      </c>
      <c r="AV223" s="277">
        <f t="shared" si="199"/>
        <v>0</v>
      </c>
      <c r="AW223" s="277">
        <f t="shared" si="199"/>
        <v>0</v>
      </c>
      <c r="AX223" s="277">
        <f t="shared" si="199"/>
        <v>0</v>
      </c>
      <c r="AY223" s="277">
        <f t="shared" si="199"/>
        <v>0</v>
      </c>
      <c r="AZ223" s="277">
        <f t="shared" si="199"/>
        <v>0</v>
      </c>
      <c r="BA223" s="277">
        <f t="shared" si="199"/>
        <v>0</v>
      </c>
      <c r="BB223" s="277">
        <f t="shared" si="199"/>
        <v>0</v>
      </c>
      <c r="BC223" s="277">
        <f t="shared" si="199"/>
        <v>0</v>
      </c>
      <c r="BD223" s="277">
        <f t="shared" si="199"/>
        <v>0</v>
      </c>
      <c r="BE223" s="277">
        <f t="shared" si="199"/>
        <v>0</v>
      </c>
      <c r="BF223" s="277">
        <f t="shared" si="199"/>
        <v>0</v>
      </c>
      <c r="BG223" s="277">
        <f t="shared" si="199"/>
        <v>0</v>
      </c>
      <c r="BH223" s="277">
        <f t="shared" si="199"/>
        <v>0</v>
      </c>
      <c r="BI223" s="277">
        <f t="shared" si="199"/>
        <v>0</v>
      </c>
      <c r="BJ223" s="277">
        <f t="shared" si="199"/>
        <v>0</v>
      </c>
      <c r="BK223" s="277">
        <f t="shared" si="199"/>
        <v>0</v>
      </c>
      <c r="BL223" s="277">
        <f t="shared" si="199"/>
        <v>0</v>
      </c>
      <c r="BM223" s="277">
        <f t="shared" si="199"/>
        <v>0</v>
      </c>
      <c r="BN223" s="277">
        <f t="shared" si="199"/>
        <v>0</v>
      </c>
    </row>
    <row r="224" spans="2:66" ht="15" hidden="1" thickBot="1" x14ac:dyDescent="0.4">
      <c r="B224" s="280">
        <v>26</v>
      </c>
      <c r="C224" s="286"/>
      <c r="D224" s="286"/>
      <c r="E224" s="277">
        <v>0</v>
      </c>
      <c r="F224" s="277">
        <v>0</v>
      </c>
      <c r="G224" s="277"/>
      <c r="H224" s="277"/>
      <c r="I224" s="277"/>
      <c r="J224" s="277"/>
      <c r="K224" s="277"/>
      <c r="L224" s="277"/>
      <c r="M224" s="277"/>
      <c r="N224" s="277"/>
      <c r="O224" s="277"/>
      <c r="P224" s="277"/>
      <c r="Q224" s="277"/>
      <c r="R224" s="277"/>
      <c r="S224" s="277"/>
      <c r="T224" s="277"/>
      <c r="U224" s="277"/>
      <c r="V224" s="277"/>
      <c r="W224" s="277"/>
      <c r="X224" s="277"/>
      <c r="Y224" s="277"/>
      <c r="Z224" s="277"/>
      <c r="AA224" s="277"/>
      <c r="AB224" s="277"/>
      <c r="AC224" s="277"/>
      <c r="AD224" s="277"/>
      <c r="AE224" s="277"/>
      <c r="AF224" s="277">
        <f>$F$224*G198</f>
        <v>0</v>
      </c>
      <c r="AG224" s="277">
        <f t="shared" ref="AG224:BN224" si="200">$F$224*H198</f>
        <v>0</v>
      </c>
      <c r="AH224" s="277">
        <f t="shared" si="200"/>
        <v>0</v>
      </c>
      <c r="AI224" s="277">
        <f t="shared" si="200"/>
        <v>0</v>
      </c>
      <c r="AJ224" s="277">
        <f t="shared" si="200"/>
        <v>0</v>
      </c>
      <c r="AK224" s="277">
        <f t="shared" si="200"/>
        <v>0</v>
      </c>
      <c r="AL224" s="277">
        <f t="shared" si="200"/>
        <v>0</v>
      </c>
      <c r="AM224" s="277">
        <f t="shared" si="200"/>
        <v>0</v>
      </c>
      <c r="AN224" s="277">
        <f t="shared" si="200"/>
        <v>0</v>
      </c>
      <c r="AO224" s="277">
        <f t="shared" si="200"/>
        <v>0</v>
      </c>
      <c r="AP224" s="277">
        <f t="shared" si="200"/>
        <v>0</v>
      </c>
      <c r="AQ224" s="277">
        <f t="shared" si="200"/>
        <v>0</v>
      </c>
      <c r="AR224" s="277">
        <f t="shared" si="200"/>
        <v>0</v>
      </c>
      <c r="AS224" s="277">
        <f t="shared" si="200"/>
        <v>0</v>
      </c>
      <c r="AT224" s="277">
        <f t="shared" si="200"/>
        <v>0</v>
      </c>
      <c r="AU224" s="277">
        <f t="shared" si="200"/>
        <v>0</v>
      </c>
      <c r="AV224" s="277">
        <f t="shared" si="200"/>
        <v>0</v>
      </c>
      <c r="AW224" s="277">
        <f t="shared" si="200"/>
        <v>0</v>
      </c>
      <c r="AX224" s="277">
        <f t="shared" si="200"/>
        <v>0</v>
      </c>
      <c r="AY224" s="277">
        <f t="shared" si="200"/>
        <v>0</v>
      </c>
      <c r="AZ224" s="277">
        <f t="shared" si="200"/>
        <v>0</v>
      </c>
      <c r="BA224" s="277">
        <f t="shared" si="200"/>
        <v>0</v>
      </c>
      <c r="BB224" s="277">
        <f t="shared" si="200"/>
        <v>0</v>
      </c>
      <c r="BC224" s="277">
        <f t="shared" si="200"/>
        <v>0</v>
      </c>
      <c r="BD224" s="277">
        <f t="shared" si="200"/>
        <v>0</v>
      </c>
      <c r="BE224" s="277">
        <f t="shared" si="200"/>
        <v>0</v>
      </c>
      <c r="BF224" s="277">
        <f t="shared" si="200"/>
        <v>0</v>
      </c>
      <c r="BG224" s="277">
        <f t="shared" si="200"/>
        <v>0</v>
      </c>
      <c r="BH224" s="277">
        <f t="shared" si="200"/>
        <v>0</v>
      </c>
      <c r="BI224" s="277">
        <f t="shared" si="200"/>
        <v>0</v>
      </c>
      <c r="BJ224" s="277">
        <f t="shared" si="200"/>
        <v>0</v>
      </c>
      <c r="BK224" s="277">
        <f t="shared" si="200"/>
        <v>0</v>
      </c>
      <c r="BL224" s="277">
        <f t="shared" si="200"/>
        <v>0</v>
      </c>
      <c r="BM224" s="277">
        <f t="shared" si="200"/>
        <v>0</v>
      </c>
      <c r="BN224" s="277">
        <f t="shared" si="200"/>
        <v>0</v>
      </c>
    </row>
    <row r="225" spans="2:66" ht="15" hidden="1" thickBot="1" x14ac:dyDescent="0.4">
      <c r="B225" s="280">
        <v>27</v>
      </c>
      <c r="C225" s="286"/>
      <c r="D225" s="286"/>
      <c r="E225" s="277">
        <v>0</v>
      </c>
      <c r="F225" s="277">
        <v>0</v>
      </c>
      <c r="G225" s="277"/>
      <c r="H225" s="277"/>
      <c r="I225" s="277"/>
      <c r="J225" s="277"/>
      <c r="K225" s="277"/>
      <c r="L225" s="277"/>
      <c r="M225" s="277"/>
      <c r="N225" s="277"/>
      <c r="O225" s="277"/>
      <c r="P225" s="277"/>
      <c r="Q225" s="277"/>
      <c r="R225" s="277"/>
      <c r="S225" s="277"/>
      <c r="T225" s="277"/>
      <c r="U225" s="277"/>
      <c r="V225" s="277"/>
      <c r="W225" s="277"/>
      <c r="X225" s="277"/>
      <c r="Y225" s="277"/>
      <c r="Z225" s="277"/>
      <c r="AA225" s="277"/>
      <c r="AB225" s="277"/>
      <c r="AC225" s="277"/>
      <c r="AD225" s="277"/>
      <c r="AE225" s="277"/>
      <c r="AF225" s="277"/>
      <c r="AG225" s="277">
        <f>$F$225*G198</f>
        <v>0</v>
      </c>
      <c r="AH225" s="277">
        <f t="shared" ref="AH225:BN225" si="201">$F$225*H198</f>
        <v>0</v>
      </c>
      <c r="AI225" s="277">
        <f t="shared" si="201"/>
        <v>0</v>
      </c>
      <c r="AJ225" s="277">
        <f t="shared" si="201"/>
        <v>0</v>
      </c>
      <c r="AK225" s="277">
        <f t="shared" si="201"/>
        <v>0</v>
      </c>
      <c r="AL225" s="277">
        <f t="shared" si="201"/>
        <v>0</v>
      </c>
      <c r="AM225" s="277">
        <f t="shared" si="201"/>
        <v>0</v>
      </c>
      <c r="AN225" s="277">
        <f t="shared" si="201"/>
        <v>0</v>
      </c>
      <c r="AO225" s="277">
        <f t="shared" si="201"/>
        <v>0</v>
      </c>
      <c r="AP225" s="277">
        <f t="shared" si="201"/>
        <v>0</v>
      </c>
      <c r="AQ225" s="277">
        <f t="shared" si="201"/>
        <v>0</v>
      </c>
      <c r="AR225" s="277">
        <f t="shared" si="201"/>
        <v>0</v>
      </c>
      <c r="AS225" s="277">
        <f t="shared" si="201"/>
        <v>0</v>
      </c>
      <c r="AT225" s="277">
        <f t="shared" si="201"/>
        <v>0</v>
      </c>
      <c r="AU225" s="277">
        <f t="shared" si="201"/>
        <v>0</v>
      </c>
      <c r="AV225" s="277">
        <f t="shared" si="201"/>
        <v>0</v>
      </c>
      <c r="AW225" s="277">
        <f t="shared" si="201"/>
        <v>0</v>
      </c>
      <c r="AX225" s="277">
        <f t="shared" si="201"/>
        <v>0</v>
      </c>
      <c r="AY225" s="277">
        <f t="shared" si="201"/>
        <v>0</v>
      </c>
      <c r="AZ225" s="277">
        <f t="shared" si="201"/>
        <v>0</v>
      </c>
      <c r="BA225" s="277">
        <f t="shared" si="201"/>
        <v>0</v>
      </c>
      <c r="BB225" s="277">
        <f t="shared" si="201"/>
        <v>0</v>
      </c>
      <c r="BC225" s="277">
        <f t="shared" si="201"/>
        <v>0</v>
      </c>
      <c r="BD225" s="277">
        <f t="shared" si="201"/>
        <v>0</v>
      </c>
      <c r="BE225" s="277">
        <f t="shared" si="201"/>
        <v>0</v>
      </c>
      <c r="BF225" s="277">
        <f t="shared" si="201"/>
        <v>0</v>
      </c>
      <c r="BG225" s="277">
        <f t="shared" si="201"/>
        <v>0</v>
      </c>
      <c r="BH225" s="277">
        <f t="shared" si="201"/>
        <v>0</v>
      </c>
      <c r="BI225" s="277">
        <f t="shared" si="201"/>
        <v>0</v>
      </c>
      <c r="BJ225" s="277">
        <f t="shared" si="201"/>
        <v>0</v>
      </c>
      <c r="BK225" s="277">
        <f t="shared" si="201"/>
        <v>0</v>
      </c>
      <c r="BL225" s="277">
        <f t="shared" si="201"/>
        <v>0</v>
      </c>
      <c r="BM225" s="277">
        <f t="shared" si="201"/>
        <v>0</v>
      </c>
      <c r="BN225" s="277">
        <f t="shared" si="201"/>
        <v>0</v>
      </c>
    </row>
    <row r="226" spans="2:66" ht="15" hidden="1" thickBot="1" x14ac:dyDescent="0.4">
      <c r="B226" s="280">
        <v>28</v>
      </c>
      <c r="C226" s="286"/>
      <c r="D226" s="286"/>
      <c r="E226" s="277">
        <v>0</v>
      </c>
      <c r="F226" s="277">
        <v>0</v>
      </c>
      <c r="G226" s="277"/>
      <c r="H226" s="277"/>
      <c r="I226" s="277"/>
      <c r="J226" s="277"/>
      <c r="K226" s="277"/>
      <c r="L226" s="277"/>
      <c r="M226" s="277"/>
      <c r="N226" s="277"/>
      <c r="O226" s="277"/>
      <c r="P226" s="277"/>
      <c r="Q226" s="277"/>
      <c r="R226" s="277"/>
      <c r="S226" s="277"/>
      <c r="T226" s="277"/>
      <c r="U226" s="277"/>
      <c r="V226" s="277"/>
      <c r="W226" s="277"/>
      <c r="X226" s="277"/>
      <c r="Y226" s="277"/>
      <c r="Z226" s="277"/>
      <c r="AA226" s="277"/>
      <c r="AB226" s="277"/>
      <c r="AC226" s="277"/>
      <c r="AD226" s="277"/>
      <c r="AE226" s="277"/>
      <c r="AF226" s="277"/>
      <c r="AG226" s="277"/>
      <c r="AH226" s="277">
        <f>$F$226*G198</f>
        <v>0</v>
      </c>
      <c r="AI226" s="277">
        <f t="shared" ref="AI226:BN226" si="202">$F$226*H198</f>
        <v>0</v>
      </c>
      <c r="AJ226" s="277">
        <f t="shared" si="202"/>
        <v>0</v>
      </c>
      <c r="AK226" s="277">
        <f t="shared" si="202"/>
        <v>0</v>
      </c>
      <c r="AL226" s="277">
        <f t="shared" si="202"/>
        <v>0</v>
      </c>
      <c r="AM226" s="277">
        <f t="shared" si="202"/>
        <v>0</v>
      </c>
      <c r="AN226" s="277">
        <f t="shared" si="202"/>
        <v>0</v>
      </c>
      <c r="AO226" s="277">
        <f t="shared" si="202"/>
        <v>0</v>
      </c>
      <c r="AP226" s="277">
        <f t="shared" si="202"/>
        <v>0</v>
      </c>
      <c r="AQ226" s="277">
        <f t="shared" si="202"/>
        <v>0</v>
      </c>
      <c r="AR226" s="277">
        <f t="shared" si="202"/>
        <v>0</v>
      </c>
      <c r="AS226" s="277">
        <f t="shared" si="202"/>
        <v>0</v>
      </c>
      <c r="AT226" s="277">
        <f t="shared" si="202"/>
        <v>0</v>
      </c>
      <c r="AU226" s="277">
        <f t="shared" si="202"/>
        <v>0</v>
      </c>
      <c r="AV226" s="277">
        <f t="shared" si="202"/>
        <v>0</v>
      </c>
      <c r="AW226" s="277">
        <f t="shared" si="202"/>
        <v>0</v>
      </c>
      <c r="AX226" s="277">
        <f t="shared" si="202"/>
        <v>0</v>
      </c>
      <c r="AY226" s="277">
        <f t="shared" si="202"/>
        <v>0</v>
      </c>
      <c r="AZ226" s="277">
        <f t="shared" si="202"/>
        <v>0</v>
      </c>
      <c r="BA226" s="277">
        <f t="shared" si="202"/>
        <v>0</v>
      </c>
      <c r="BB226" s="277">
        <f t="shared" si="202"/>
        <v>0</v>
      </c>
      <c r="BC226" s="277">
        <f t="shared" si="202"/>
        <v>0</v>
      </c>
      <c r="BD226" s="277">
        <f t="shared" si="202"/>
        <v>0</v>
      </c>
      <c r="BE226" s="277">
        <f t="shared" si="202"/>
        <v>0</v>
      </c>
      <c r="BF226" s="277">
        <f t="shared" si="202"/>
        <v>0</v>
      </c>
      <c r="BG226" s="277">
        <f t="shared" si="202"/>
        <v>0</v>
      </c>
      <c r="BH226" s="277">
        <f t="shared" si="202"/>
        <v>0</v>
      </c>
      <c r="BI226" s="277">
        <f t="shared" si="202"/>
        <v>0</v>
      </c>
      <c r="BJ226" s="277">
        <f t="shared" si="202"/>
        <v>0</v>
      </c>
      <c r="BK226" s="277">
        <f t="shared" si="202"/>
        <v>0</v>
      </c>
      <c r="BL226" s="277">
        <f t="shared" si="202"/>
        <v>0</v>
      </c>
      <c r="BM226" s="277">
        <f t="shared" si="202"/>
        <v>0</v>
      </c>
      <c r="BN226" s="277">
        <f t="shared" si="202"/>
        <v>0</v>
      </c>
    </row>
    <row r="227" spans="2:66" ht="15" hidden="1" thickBot="1" x14ac:dyDescent="0.4">
      <c r="B227" s="280">
        <v>29</v>
      </c>
      <c r="C227" s="286"/>
      <c r="D227" s="286"/>
      <c r="E227" s="277">
        <v>0</v>
      </c>
      <c r="F227" s="277">
        <v>0</v>
      </c>
      <c r="G227" s="277"/>
      <c r="H227" s="277"/>
      <c r="I227" s="277"/>
      <c r="J227" s="277"/>
      <c r="K227" s="277"/>
      <c r="L227" s="277"/>
      <c r="M227" s="277"/>
      <c r="N227" s="277"/>
      <c r="O227" s="277"/>
      <c r="P227" s="277"/>
      <c r="Q227" s="277"/>
      <c r="R227" s="277"/>
      <c r="S227" s="277"/>
      <c r="T227" s="277"/>
      <c r="U227" s="277"/>
      <c r="V227" s="277"/>
      <c r="W227" s="277"/>
      <c r="X227" s="277"/>
      <c r="Y227" s="277"/>
      <c r="Z227" s="277"/>
      <c r="AA227" s="277"/>
      <c r="AB227" s="277"/>
      <c r="AC227" s="277"/>
      <c r="AD227" s="277"/>
      <c r="AE227" s="277"/>
      <c r="AF227" s="277"/>
      <c r="AG227" s="277"/>
      <c r="AH227" s="277"/>
      <c r="AI227" s="277">
        <f>$F$227*G198</f>
        <v>0</v>
      </c>
      <c r="AJ227" s="277">
        <f t="shared" ref="AJ227:BN227" si="203">$F$227*H198</f>
        <v>0</v>
      </c>
      <c r="AK227" s="277">
        <f t="shared" si="203"/>
        <v>0</v>
      </c>
      <c r="AL227" s="277">
        <f t="shared" si="203"/>
        <v>0</v>
      </c>
      <c r="AM227" s="277">
        <f t="shared" si="203"/>
        <v>0</v>
      </c>
      <c r="AN227" s="277">
        <f t="shared" si="203"/>
        <v>0</v>
      </c>
      <c r="AO227" s="277">
        <f t="shared" si="203"/>
        <v>0</v>
      </c>
      <c r="AP227" s="277">
        <f t="shared" si="203"/>
        <v>0</v>
      </c>
      <c r="AQ227" s="277">
        <f t="shared" si="203"/>
        <v>0</v>
      </c>
      <c r="AR227" s="277">
        <f t="shared" si="203"/>
        <v>0</v>
      </c>
      <c r="AS227" s="277">
        <f t="shared" si="203"/>
        <v>0</v>
      </c>
      <c r="AT227" s="277">
        <f t="shared" si="203"/>
        <v>0</v>
      </c>
      <c r="AU227" s="277">
        <f t="shared" si="203"/>
        <v>0</v>
      </c>
      <c r="AV227" s="277">
        <f t="shared" si="203"/>
        <v>0</v>
      </c>
      <c r="AW227" s="277">
        <f t="shared" si="203"/>
        <v>0</v>
      </c>
      <c r="AX227" s="277">
        <f t="shared" si="203"/>
        <v>0</v>
      </c>
      <c r="AY227" s="277">
        <f t="shared" si="203"/>
        <v>0</v>
      </c>
      <c r="AZ227" s="277">
        <f t="shared" si="203"/>
        <v>0</v>
      </c>
      <c r="BA227" s="277">
        <f t="shared" si="203"/>
        <v>0</v>
      </c>
      <c r="BB227" s="277">
        <f t="shared" si="203"/>
        <v>0</v>
      </c>
      <c r="BC227" s="277">
        <f t="shared" si="203"/>
        <v>0</v>
      </c>
      <c r="BD227" s="277">
        <f t="shared" si="203"/>
        <v>0</v>
      </c>
      <c r="BE227" s="277">
        <f t="shared" si="203"/>
        <v>0</v>
      </c>
      <c r="BF227" s="277">
        <f t="shared" si="203"/>
        <v>0</v>
      </c>
      <c r="BG227" s="277">
        <f t="shared" si="203"/>
        <v>0</v>
      </c>
      <c r="BH227" s="277">
        <f t="shared" si="203"/>
        <v>0</v>
      </c>
      <c r="BI227" s="277">
        <f t="shared" si="203"/>
        <v>0</v>
      </c>
      <c r="BJ227" s="277">
        <f t="shared" si="203"/>
        <v>0</v>
      </c>
      <c r="BK227" s="277">
        <f t="shared" si="203"/>
        <v>0</v>
      </c>
      <c r="BL227" s="277">
        <f t="shared" si="203"/>
        <v>0</v>
      </c>
      <c r="BM227" s="277">
        <f t="shared" si="203"/>
        <v>0</v>
      </c>
      <c r="BN227" s="277">
        <f t="shared" si="203"/>
        <v>0</v>
      </c>
    </row>
    <row r="228" spans="2:66" ht="15" hidden="1" thickBot="1" x14ac:dyDescent="0.4">
      <c r="B228" s="280">
        <v>30</v>
      </c>
      <c r="C228" s="286"/>
      <c r="D228" s="286"/>
      <c r="E228" s="277">
        <v>0</v>
      </c>
      <c r="F228" s="277">
        <v>0</v>
      </c>
      <c r="G228" s="277"/>
      <c r="H228" s="277"/>
      <c r="I228" s="277"/>
      <c r="J228" s="277"/>
      <c r="K228" s="277"/>
      <c r="L228" s="277"/>
      <c r="M228" s="277"/>
      <c r="N228" s="277"/>
      <c r="O228" s="277"/>
      <c r="P228" s="277"/>
      <c r="Q228" s="277"/>
      <c r="R228" s="277"/>
      <c r="S228" s="277"/>
      <c r="T228" s="277"/>
      <c r="U228" s="277"/>
      <c r="V228" s="277"/>
      <c r="W228" s="277"/>
      <c r="X228" s="277"/>
      <c r="Y228" s="277"/>
      <c r="Z228" s="277"/>
      <c r="AA228" s="277"/>
      <c r="AB228" s="277"/>
      <c r="AC228" s="277"/>
      <c r="AD228" s="277"/>
      <c r="AE228" s="277"/>
      <c r="AF228" s="277"/>
      <c r="AG228" s="277"/>
      <c r="AH228" s="277"/>
      <c r="AI228" s="277"/>
      <c r="AJ228" s="277">
        <f>$F$228*G198</f>
        <v>0</v>
      </c>
      <c r="AK228" s="277">
        <f t="shared" ref="AK228:BN228" si="204">$F$228*H198</f>
        <v>0</v>
      </c>
      <c r="AL228" s="277">
        <f t="shared" si="204"/>
        <v>0</v>
      </c>
      <c r="AM228" s="277">
        <f t="shared" si="204"/>
        <v>0</v>
      </c>
      <c r="AN228" s="277">
        <f t="shared" si="204"/>
        <v>0</v>
      </c>
      <c r="AO228" s="277">
        <f t="shared" si="204"/>
        <v>0</v>
      </c>
      <c r="AP228" s="277">
        <f t="shared" si="204"/>
        <v>0</v>
      </c>
      <c r="AQ228" s="277">
        <f t="shared" si="204"/>
        <v>0</v>
      </c>
      <c r="AR228" s="277">
        <f t="shared" si="204"/>
        <v>0</v>
      </c>
      <c r="AS228" s="277">
        <f t="shared" si="204"/>
        <v>0</v>
      </c>
      <c r="AT228" s="277">
        <f t="shared" si="204"/>
        <v>0</v>
      </c>
      <c r="AU228" s="277">
        <f t="shared" si="204"/>
        <v>0</v>
      </c>
      <c r="AV228" s="277">
        <f t="shared" si="204"/>
        <v>0</v>
      </c>
      <c r="AW228" s="277">
        <f t="shared" si="204"/>
        <v>0</v>
      </c>
      <c r="AX228" s="277">
        <f t="shared" si="204"/>
        <v>0</v>
      </c>
      <c r="AY228" s="277">
        <f t="shared" si="204"/>
        <v>0</v>
      </c>
      <c r="AZ228" s="277">
        <f t="shared" si="204"/>
        <v>0</v>
      </c>
      <c r="BA228" s="277">
        <f t="shared" si="204"/>
        <v>0</v>
      </c>
      <c r="BB228" s="277">
        <f t="shared" si="204"/>
        <v>0</v>
      </c>
      <c r="BC228" s="277">
        <f t="shared" si="204"/>
        <v>0</v>
      </c>
      <c r="BD228" s="277">
        <f t="shared" si="204"/>
        <v>0</v>
      </c>
      <c r="BE228" s="277">
        <f t="shared" si="204"/>
        <v>0</v>
      </c>
      <c r="BF228" s="277">
        <f t="shared" si="204"/>
        <v>0</v>
      </c>
      <c r="BG228" s="277">
        <f t="shared" si="204"/>
        <v>0</v>
      </c>
      <c r="BH228" s="277">
        <f t="shared" si="204"/>
        <v>0</v>
      </c>
      <c r="BI228" s="277">
        <f t="shared" si="204"/>
        <v>0</v>
      </c>
      <c r="BJ228" s="277">
        <f t="shared" si="204"/>
        <v>0</v>
      </c>
      <c r="BK228" s="277">
        <f t="shared" si="204"/>
        <v>0</v>
      </c>
      <c r="BL228" s="277">
        <f t="shared" si="204"/>
        <v>0</v>
      </c>
      <c r="BM228" s="277">
        <f t="shared" si="204"/>
        <v>0</v>
      </c>
      <c r="BN228" s="277">
        <f t="shared" si="204"/>
        <v>0</v>
      </c>
    </row>
    <row r="229" spans="2:66" ht="15" hidden="1" thickBot="1" x14ac:dyDescent="0.4">
      <c r="B229" s="280">
        <v>31</v>
      </c>
      <c r="C229" s="286"/>
      <c r="D229" s="286"/>
      <c r="E229" s="277">
        <v>0</v>
      </c>
      <c r="F229" s="277">
        <v>0</v>
      </c>
      <c r="G229" s="277"/>
      <c r="H229" s="277"/>
      <c r="I229" s="277"/>
      <c r="J229" s="277"/>
      <c r="K229" s="277"/>
      <c r="L229" s="277"/>
      <c r="M229" s="277"/>
      <c r="N229" s="277"/>
      <c r="O229" s="277"/>
      <c r="P229" s="277"/>
      <c r="Q229" s="277"/>
      <c r="R229" s="277"/>
      <c r="S229" s="277"/>
      <c r="T229" s="277"/>
      <c r="U229" s="277"/>
      <c r="V229" s="277"/>
      <c r="W229" s="277"/>
      <c r="X229" s="277"/>
      <c r="Y229" s="277"/>
      <c r="Z229" s="277"/>
      <c r="AA229" s="277"/>
      <c r="AB229" s="277"/>
      <c r="AC229" s="277"/>
      <c r="AD229" s="277"/>
      <c r="AE229" s="277"/>
      <c r="AF229" s="277"/>
      <c r="AG229" s="277"/>
      <c r="AH229" s="277"/>
      <c r="AI229" s="277"/>
      <c r="AJ229" s="277"/>
      <c r="AK229" s="277">
        <f>$F$229*G198</f>
        <v>0</v>
      </c>
      <c r="AL229" s="277">
        <f t="shared" ref="AL229:BN229" si="205">$F$229*H198</f>
        <v>0</v>
      </c>
      <c r="AM229" s="277">
        <f t="shared" si="205"/>
        <v>0</v>
      </c>
      <c r="AN229" s="277">
        <f t="shared" si="205"/>
        <v>0</v>
      </c>
      <c r="AO229" s="277">
        <f t="shared" si="205"/>
        <v>0</v>
      </c>
      <c r="AP229" s="277">
        <f t="shared" si="205"/>
        <v>0</v>
      </c>
      <c r="AQ229" s="277">
        <f t="shared" si="205"/>
        <v>0</v>
      </c>
      <c r="AR229" s="277">
        <f t="shared" si="205"/>
        <v>0</v>
      </c>
      <c r="AS229" s="277">
        <f t="shared" si="205"/>
        <v>0</v>
      </c>
      <c r="AT229" s="277">
        <f t="shared" si="205"/>
        <v>0</v>
      </c>
      <c r="AU229" s="277">
        <f t="shared" si="205"/>
        <v>0</v>
      </c>
      <c r="AV229" s="277">
        <f t="shared" si="205"/>
        <v>0</v>
      </c>
      <c r="AW229" s="277">
        <f t="shared" si="205"/>
        <v>0</v>
      </c>
      <c r="AX229" s="277">
        <f t="shared" si="205"/>
        <v>0</v>
      </c>
      <c r="AY229" s="277">
        <f t="shared" si="205"/>
        <v>0</v>
      </c>
      <c r="AZ229" s="277">
        <f t="shared" si="205"/>
        <v>0</v>
      </c>
      <c r="BA229" s="277">
        <f t="shared" si="205"/>
        <v>0</v>
      </c>
      <c r="BB229" s="277">
        <f t="shared" si="205"/>
        <v>0</v>
      </c>
      <c r="BC229" s="277">
        <f t="shared" si="205"/>
        <v>0</v>
      </c>
      <c r="BD229" s="277">
        <f t="shared" si="205"/>
        <v>0</v>
      </c>
      <c r="BE229" s="277">
        <f t="shared" si="205"/>
        <v>0</v>
      </c>
      <c r="BF229" s="277">
        <f t="shared" si="205"/>
        <v>0</v>
      </c>
      <c r="BG229" s="277">
        <f t="shared" si="205"/>
        <v>0</v>
      </c>
      <c r="BH229" s="277">
        <f t="shared" si="205"/>
        <v>0</v>
      </c>
      <c r="BI229" s="277">
        <f t="shared" si="205"/>
        <v>0</v>
      </c>
      <c r="BJ229" s="277">
        <f t="shared" si="205"/>
        <v>0</v>
      </c>
      <c r="BK229" s="277">
        <f t="shared" si="205"/>
        <v>0</v>
      </c>
      <c r="BL229" s="277">
        <f t="shared" si="205"/>
        <v>0</v>
      </c>
      <c r="BM229" s="277">
        <f t="shared" si="205"/>
        <v>0</v>
      </c>
      <c r="BN229" s="277">
        <f t="shared" si="205"/>
        <v>0</v>
      </c>
    </row>
    <row r="230" spans="2:66" ht="15" hidden="1" thickBot="1" x14ac:dyDescent="0.4">
      <c r="B230" s="280">
        <v>32</v>
      </c>
      <c r="C230" s="286"/>
      <c r="D230" s="286"/>
      <c r="E230" s="277">
        <v>0</v>
      </c>
      <c r="F230" s="277">
        <v>0</v>
      </c>
      <c r="G230" s="277"/>
      <c r="H230" s="277"/>
      <c r="I230" s="277"/>
      <c r="J230" s="277"/>
      <c r="K230" s="277"/>
      <c r="L230" s="277"/>
      <c r="M230" s="277"/>
      <c r="N230" s="277"/>
      <c r="O230" s="277"/>
      <c r="P230" s="277"/>
      <c r="Q230" s="277"/>
      <c r="R230" s="277"/>
      <c r="S230" s="277"/>
      <c r="T230" s="277"/>
      <c r="U230" s="277"/>
      <c r="V230" s="277"/>
      <c r="W230" s="277"/>
      <c r="X230" s="277"/>
      <c r="Y230" s="277"/>
      <c r="Z230" s="277"/>
      <c r="AA230" s="277"/>
      <c r="AB230" s="277"/>
      <c r="AC230" s="277"/>
      <c r="AD230" s="277"/>
      <c r="AE230" s="277"/>
      <c r="AF230" s="277"/>
      <c r="AG230" s="277"/>
      <c r="AH230" s="277"/>
      <c r="AI230" s="277"/>
      <c r="AJ230" s="277"/>
      <c r="AK230" s="277"/>
      <c r="AL230" s="277">
        <f>$F$230*G198</f>
        <v>0</v>
      </c>
      <c r="AM230" s="277">
        <f t="shared" ref="AM230:BN230" si="206">$F$230*H198</f>
        <v>0</v>
      </c>
      <c r="AN230" s="277">
        <f t="shared" si="206"/>
        <v>0</v>
      </c>
      <c r="AO230" s="277">
        <f t="shared" si="206"/>
        <v>0</v>
      </c>
      <c r="AP230" s="277">
        <f t="shared" si="206"/>
        <v>0</v>
      </c>
      <c r="AQ230" s="277">
        <f t="shared" si="206"/>
        <v>0</v>
      </c>
      <c r="AR230" s="277">
        <f t="shared" si="206"/>
        <v>0</v>
      </c>
      <c r="AS230" s="277">
        <f t="shared" si="206"/>
        <v>0</v>
      </c>
      <c r="AT230" s="277">
        <f t="shared" si="206"/>
        <v>0</v>
      </c>
      <c r="AU230" s="277">
        <f t="shared" si="206"/>
        <v>0</v>
      </c>
      <c r="AV230" s="277">
        <f t="shared" si="206"/>
        <v>0</v>
      </c>
      <c r="AW230" s="277">
        <f t="shared" si="206"/>
        <v>0</v>
      </c>
      <c r="AX230" s="277">
        <f t="shared" si="206"/>
        <v>0</v>
      </c>
      <c r="AY230" s="277">
        <f t="shared" si="206"/>
        <v>0</v>
      </c>
      <c r="AZ230" s="277">
        <f t="shared" si="206"/>
        <v>0</v>
      </c>
      <c r="BA230" s="277">
        <f t="shared" si="206"/>
        <v>0</v>
      </c>
      <c r="BB230" s="277">
        <f t="shared" si="206"/>
        <v>0</v>
      </c>
      <c r="BC230" s="277">
        <f t="shared" si="206"/>
        <v>0</v>
      </c>
      <c r="BD230" s="277">
        <f t="shared" si="206"/>
        <v>0</v>
      </c>
      <c r="BE230" s="277">
        <f t="shared" si="206"/>
        <v>0</v>
      </c>
      <c r="BF230" s="277">
        <f t="shared" si="206"/>
        <v>0</v>
      </c>
      <c r="BG230" s="277">
        <f t="shared" si="206"/>
        <v>0</v>
      </c>
      <c r="BH230" s="277">
        <f t="shared" si="206"/>
        <v>0</v>
      </c>
      <c r="BI230" s="277">
        <f t="shared" si="206"/>
        <v>0</v>
      </c>
      <c r="BJ230" s="277">
        <f t="shared" si="206"/>
        <v>0</v>
      </c>
      <c r="BK230" s="277">
        <f t="shared" si="206"/>
        <v>0</v>
      </c>
      <c r="BL230" s="277">
        <f t="shared" si="206"/>
        <v>0</v>
      </c>
      <c r="BM230" s="277">
        <f t="shared" si="206"/>
        <v>0</v>
      </c>
      <c r="BN230" s="277">
        <f t="shared" si="206"/>
        <v>0</v>
      </c>
    </row>
    <row r="231" spans="2:66" ht="15" hidden="1" thickBot="1" x14ac:dyDescent="0.4">
      <c r="B231" s="280">
        <v>33</v>
      </c>
      <c r="C231" s="286"/>
      <c r="D231" s="286"/>
      <c r="E231" s="277">
        <v>0</v>
      </c>
      <c r="F231" s="277">
        <v>0</v>
      </c>
      <c r="G231" s="277"/>
      <c r="H231" s="277"/>
      <c r="I231" s="277"/>
      <c r="J231" s="277"/>
      <c r="K231" s="277"/>
      <c r="L231" s="277"/>
      <c r="M231" s="277"/>
      <c r="N231" s="277"/>
      <c r="O231" s="277"/>
      <c r="P231" s="277"/>
      <c r="Q231" s="277"/>
      <c r="R231" s="277"/>
      <c r="S231" s="277"/>
      <c r="T231" s="277"/>
      <c r="U231" s="277"/>
      <c r="V231" s="277"/>
      <c r="W231" s="277"/>
      <c r="X231" s="277"/>
      <c r="Y231" s="277"/>
      <c r="Z231" s="277"/>
      <c r="AA231" s="277"/>
      <c r="AB231" s="277"/>
      <c r="AC231" s="277"/>
      <c r="AD231" s="277"/>
      <c r="AE231" s="277"/>
      <c r="AF231" s="277"/>
      <c r="AG231" s="277"/>
      <c r="AH231" s="277"/>
      <c r="AI231" s="277"/>
      <c r="AJ231" s="277"/>
      <c r="AK231" s="277"/>
      <c r="AL231" s="277"/>
      <c r="AM231" s="277">
        <f>$F$231*G198</f>
        <v>0</v>
      </c>
      <c r="AN231" s="277">
        <f t="shared" ref="AN231:BN231" si="207">$F$231*H198</f>
        <v>0</v>
      </c>
      <c r="AO231" s="277">
        <f t="shared" si="207"/>
        <v>0</v>
      </c>
      <c r="AP231" s="277">
        <f t="shared" si="207"/>
        <v>0</v>
      </c>
      <c r="AQ231" s="277">
        <f t="shared" si="207"/>
        <v>0</v>
      </c>
      <c r="AR231" s="277">
        <f t="shared" si="207"/>
        <v>0</v>
      </c>
      <c r="AS231" s="277">
        <f t="shared" si="207"/>
        <v>0</v>
      </c>
      <c r="AT231" s="277">
        <f t="shared" si="207"/>
        <v>0</v>
      </c>
      <c r="AU231" s="277">
        <f t="shared" si="207"/>
        <v>0</v>
      </c>
      <c r="AV231" s="277">
        <f t="shared" si="207"/>
        <v>0</v>
      </c>
      <c r="AW231" s="277">
        <f t="shared" si="207"/>
        <v>0</v>
      </c>
      <c r="AX231" s="277">
        <f t="shared" si="207"/>
        <v>0</v>
      </c>
      <c r="AY231" s="277">
        <f t="shared" si="207"/>
        <v>0</v>
      </c>
      <c r="AZ231" s="277">
        <f t="shared" si="207"/>
        <v>0</v>
      </c>
      <c r="BA231" s="277">
        <f t="shared" si="207"/>
        <v>0</v>
      </c>
      <c r="BB231" s="277">
        <f t="shared" si="207"/>
        <v>0</v>
      </c>
      <c r="BC231" s="277">
        <f t="shared" si="207"/>
        <v>0</v>
      </c>
      <c r="BD231" s="277">
        <f t="shared" si="207"/>
        <v>0</v>
      </c>
      <c r="BE231" s="277">
        <f t="shared" si="207"/>
        <v>0</v>
      </c>
      <c r="BF231" s="277">
        <f t="shared" si="207"/>
        <v>0</v>
      </c>
      <c r="BG231" s="277">
        <f t="shared" si="207"/>
        <v>0</v>
      </c>
      <c r="BH231" s="277">
        <f t="shared" si="207"/>
        <v>0</v>
      </c>
      <c r="BI231" s="277">
        <f t="shared" si="207"/>
        <v>0</v>
      </c>
      <c r="BJ231" s="277">
        <f t="shared" si="207"/>
        <v>0</v>
      </c>
      <c r="BK231" s="277">
        <f t="shared" si="207"/>
        <v>0</v>
      </c>
      <c r="BL231" s="277">
        <f t="shared" si="207"/>
        <v>0</v>
      </c>
      <c r="BM231" s="277">
        <f t="shared" si="207"/>
        <v>0</v>
      </c>
      <c r="BN231" s="277">
        <f t="shared" si="207"/>
        <v>0</v>
      </c>
    </row>
    <row r="232" spans="2:66" ht="15" hidden="1" thickBot="1" x14ac:dyDescent="0.4">
      <c r="B232" s="280">
        <v>34</v>
      </c>
      <c r="C232" s="286"/>
      <c r="D232" s="286"/>
      <c r="E232" s="277">
        <v>0</v>
      </c>
      <c r="F232" s="277">
        <v>0</v>
      </c>
      <c r="G232" s="277"/>
      <c r="H232" s="277"/>
      <c r="I232" s="277"/>
      <c r="J232" s="277"/>
      <c r="K232" s="277"/>
      <c r="L232" s="277"/>
      <c r="M232" s="277"/>
      <c r="N232" s="277"/>
      <c r="O232" s="277"/>
      <c r="P232" s="277"/>
      <c r="Q232" s="277"/>
      <c r="R232" s="277"/>
      <c r="S232" s="277"/>
      <c r="T232" s="277"/>
      <c r="U232" s="277"/>
      <c r="V232" s="277"/>
      <c r="W232" s="277"/>
      <c r="X232" s="277"/>
      <c r="Y232" s="277"/>
      <c r="Z232" s="277"/>
      <c r="AA232" s="277"/>
      <c r="AB232" s="277"/>
      <c r="AC232" s="277"/>
      <c r="AD232" s="277"/>
      <c r="AE232" s="277"/>
      <c r="AF232" s="277"/>
      <c r="AG232" s="277"/>
      <c r="AH232" s="277"/>
      <c r="AI232" s="277"/>
      <c r="AJ232" s="277"/>
      <c r="AK232" s="277"/>
      <c r="AL232" s="277"/>
      <c r="AM232" s="277"/>
      <c r="AN232" s="277">
        <f>$F$232*G198</f>
        <v>0</v>
      </c>
      <c r="AO232" s="277">
        <f t="shared" ref="AO232:BN232" si="208">$F$232*H198</f>
        <v>0</v>
      </c>
      <c r="AP232" s="277">
        <f t="shared" si="208"/>
        <v>0</v>
      </c>
      <c r="AQ232" s="277">
        <f t="shared" si="208"/>
        <v>0</v>
      </c>
      <c r="AR232" s="277">
        <f t="shared" si="208"/>
        <v>0</v>
      </c>
      <c r="AS232" s="277">
        <f t="shared" si="208"/>
        <v>0</v>
      </c>
      <c r="AT232" s="277">
        <f t="shared" si="208"/>
        <v>0</v>
      </c>
      <c r="AU232" s="277">
        <f t="shared" si="208"/>
        <v>0</v>
      </c>
      <c r="AV232" s="277">
        <f t="shared" si="208"/>
        <v>0</v>
      </c>
      <c r="AW232" s="277">
        <f t="shared" si="208"/>
        <v>0</v>
      </c>
      <c r="AX232" s="277">
        <f t="shared" si="208"/>
        <v>0</v>
      </c>
      <c r="AY232" s="277">
        <f t="shared" si="208"/>
        <v>0</v>
      </c>
      <c r="AZ232" s="277">
        <f t="shared" si="208"/>
        <v>0</v>
      </c>
      <c r="BA232" s="277">
        <f t="shared" si="208"/>
        <v>0</v>
      </c>
      <c r="BB232" s="277">
        <f t="shared" si="208"/>
        <v>0</v>
      </c>
      <c r="BC232" s="277">
        <f t="shared" si="208"/>
        <v>0</v>
      </c>
      <c r="BD232" s="277">
        <f t="shared" si="208"/>
        <v>0</v>
      </c>
      <c r="BE232" s="277">
        <f t="shared" si="208"/>
        <v>0</v>
      </c>
      <c r="BF232" s="277">
        <f t="shared" si="208"/>
        <v>0</v>
      </c>
      <c r="BG232" s="277">
        <f t="shared" si="208"/>
        <v>0</v>
      </c>
      <c r="BH232" s="277">
        <f t="shared" si="208"/>
        <v>0</v>
      </c>
      <c r="BI232" s="277">
        <f t="shared" si="208"/>
        <v>0</v>
      </c>
      <c r="BJ232" s="277">
        <f t="shared" si="208"/>
        <v>0</v>
      </c>
      <c r="BK232" s="277">
        <f t="shared" si="208"/>
        <v>0</v>
      </c>
      <c r="BL232" s="277">
        <f t="shared" si="208"/>
        <v>0</v>
      </c>
      <c r="BM232" s="277">
        <f t="shared" si="208"/>
        <v>0</v>
      </c>
      <c r="BN232" s="277">
        <f t="shared" si="208"/>
        <v>0</v>
      </c>
    </row>
    <row r="233" spans="2:66" ht="15" hidden="1" thickBot="1" x14ac:dyDescent="0.4">
      <c r="B233" s="280">
        <v>35</v>
      </c>
      <c r="C233" s="286"/>
      <c r="D233" s="286"/>
      <c r="E233" s="277">
        <v>0</v>
      </c>
      <c r="F233" s="277">
        <v>0</v>
      </c>
      <c r="G233" s="277"/>
      <c r="H233" s="277"/>
      <c r="I233" s="277"/>
      <c r="J233" s="277"/>
      <c r="K233" s="277"/>
      <c r="L233" s="277"/>
      <c r="M233" s="277"/>
      <c r="N233" s="277"/>
      <c r="O233" s="277"/>
      <c r="P233" s="277"/>
      <c r="Q233" s="277"/>
      <c r="R233" s="277"/>
      <c r="S233" s="277"/>
      <c r="T233" s="277"/>
      <c r="U233" s="277"/>
      <c r="V233" s="277"/>
      <c r="W233" s="277"/>
      <c r="X233" s="277"/>
      <c r="Y233" s="277"/>
      <c r="Z233" s="277"/>
      <c r="AA233" s="277"/>
      <c r="AB233" s="277"/>
      <c r="AC233" s="277"/>
      <c r="AD233" s="277"/>
      <c r="AE233" s="277"/>
      <c r="AF233" s="277"/>
      <c r="AG233" s="277"/>
      <c r="AH233" s="277"/>
      <c r="AI233" s="277"/>
      <c r="AJ233" s="277"/>
      <c r="AK233" s="277"/>
      <c r="AL233" s="277"/>
      <c r="AM233" s="277"/>
      <c r="AN233" s="277"/>
      <c r="AO233" s="277">
        <f>$F$233*G198</f>
        <v>0</v>
      </c>
      <c r="AP233" s="277">
        <f t="shared" ref="AP233:BN233" si="209">$F$233*H198</f>
        <v>0</v>
      </c>
      <c r="AQ233" s="277">
        <f t="shared" si="209"/>
        <v>0</v>
      </c>
      <c r="AR233" s="277">
        <f t="shared" si="209"/>
        <v>0</v>
      </c>
      <c r="AS233" s="277">
        <f t="shared" si="209"/>
        <v>0</v>
      </c>
      <c r="AT233" s="277">
        <f t="shared" si="209"/>
        <v>0</v>
      </c>
      <c r="AU233" s="277">
        <f t="shared" si="209"/>
        <v>0</v>
      </c>
      <c r="AV233" s="277">
        <f t="shared" si="209"/>
        <v>0</v>
      </c>
      <c r="AW233" s="277">
        <f t="shared" si="209"/>
        <v>0</v>
      </c>
      <c r="AX233" s="277">
        <f t="shared" si="209"/>
        <v>0</v>
      </c>
      <c r="AY233" s="277">
        <f t="shared" si="209"/>
        <v>0</v>
      </c>
      <c r="AZ233" s="277">
        <f t="shared" si="209"/>
        <v>0</v>
      </c>
      <c r="BA233" s="277">
        <f t="shared" si="209"/>
        <v>0</v>
      </c>
      <c r="BB233" s="277">
        <f t="shared" si="209"/>
        <v>0</v>
      </c>
      <c r="BC233" s="277">
        <f t="shared" si="209"/>
        <v>0</v>
      </c>
      <c r="BD233" s="277">
        <f t="shared" si="209"/>
        <v>0</v>
      </c>
      <c r="BE233" s="277">
        <f t="shared" si="209"/>
        <v>0</v>
      </c>
      <c r="BF233" s="277">
        <f t="shared" si="209"/>
        <v>0</v>
      </c>
      <c r="BG233" s="277">
        <f t="shared" si="209"/>
        <v>0</v>
      </c>
      <c r="BH233" s="277">
        <f t="shared" si="209"/>
        <v>0</v>
      </c>
      <c r="BI233" s="277">
        <f t="shared" si="209"/>
        <v>0</v>
      </c>
      <c r="BJ233" s="277">
        <f t="shared" si="209"/>
        <v>0</v>
      </c>
      <c r="BK233" s="277">
        <f t="shared" si="209"/>
        <v>0</v>
      </c>
      <c r="BL233" s="277">
        <f t="shared" si="209"/>
        <v>0</v>
      </c>
      <c r="BM233" s="277">
        <f t="shared" si="209"/>
        <v>0</v>
      </c>
      <c r="BN233" s="277">
        <f t="shared" si="209"/>
        <v>0</v>
      </c>
    </row>
    <row r="234" spans="2:66" ht="15" hidden="1" thickBot="1" x14ac:dyDescent="0.4">
      <c r="B234" s="280">
        <v>36</v>
      </c>
      <c r="C234" s="286"/>
      <c r="D234" s="286"/>
      <c r="E234" s="277">
        <v>0</v>
      </c>
      <c r="F234" s="277">
        <v>0</v>
      </c>
      <c r="G234" s="277"/>
      <c r="H234" s="277"/>
      <c r="I234" s="277"/>
      <c r="J234" s="277"/>
      <c r="K234" s="277"/>
      <c r="L234" s="277"/>
      <c r="M234" s="277"/>
      <c r="N234" s="277"/>
      <c r="O234" s="277"/>
      <c r="P234" s="277"/>
      <c r="Q234" s="277"/>
      <c r="R234" s="277"/>
      <c r="S234" s="277"/>
      <c r="T234" s="277"/>
      <c r="U234" s="277"/>
      <c r="V234" s="277"/>
      <c r="W234" s="277"/>
      <c r="X234" s="277"/>
      <c r="Y234" s="277"/>
      <c r="Z234" s="277"/>
      <c r="AA234" s="277"/>
      <c r="AB234" s="277"/>
      <c r="AC234" s="277"/>
      <c r="AD234" s="277"/>
      <c r="AE234" s="277"/>
      <c r="AF234" s="277"/>
      <c r="AG234" s="277"/>
      <c r="AH234" s="277"/>
      <c r="AI234" s="277"/>
      <c r="AJ234" s="277"/>
      <c r="AK234" s="277"/>
      <c r="AL234" s="277"/>
      <c r="AM234" s="277"/>
      <c r="AN234" s="277"/>
      <c r="AO234" s="277"/>
      <c r="AP234" s="277">
        <f>$F$234*G198</f>
        <v>0</v>
      </c>
      <c r="AQ234" s="277">
        <f t="shared" ref="AQ234:BN234" si="210">$F$234*H198</f>
        <v>0</v>
      </c>
      <c r="AR234" s="277">
        <f t="shared" si="210"/>
        <v>0</v>
      </c>
      <c r="AS234" s="277">
        <f t="shared" si="210"/>
        <v>0</v>
      </c>
      <c r="AT234" s="277">
        <f t="shared" si="210"/>
        <v>0</v>
      </c>
      <c r="AU234" s="277">
        <f t="shared" si="210"/>
        <v>0</v>
      </c>
      <c r="AV234" s="277">
        <f t="shared" si="210"/>
        <v>0</v>
      </c>
      <c r="AW234" s="277">
        <f t="shared" si="210"/>
        <v>0</v>
      </c>
      <c r="AX234" s="277">
        <f t="shared" si="210"/>
        <v>0</v>
      </c>
      <c r="AY234" s="277">
        <f t="shared" si="210"/>
        <v>0</v>
      </c>
      <c r="AZ234" s="277">
        <f t="shared" si="210"/>
        <v>0</v>
      </c>
      <c r="BA234" s="277">
        <f t="shared" si="210"/>
        <v>0</v>
      </c>
      <c r="BB234" s="277">
        <f t="shared" si="210"/>
        <v>0</v>
      </c>
      <c r="BC234" s="277">
        <f t="shared" si="210"/>
        <v>0</v>
      </c>
      <c r="BD234" s="277">
        <f t="shared" si="210"/>
        <v>0</v>
      </c>
      <c r="BE234" s="277">
        <f t="shared" si="210"/>
        <v>0</v>
      </c>
      <c r="BF234" s="277">
        <f t="shared" si="210"/>
        <v>0</v>
      </c>
      <c r="BG234" s="277">
        <f t="shared" si="210"/>
        <v>0</v>
      </c>
      <c r="BH234" s="277">
        <f t="shared" si="210"/>
        <v>0</v>
      </c>
      <c r="BI234" s="277">
        <f t="shared" si="210"/>
        <v>0</v>
      </c>
      <c r="BJ234" s="277">
        <f t="shared" si="210"/>
        <v>0</v>
      </c>
      <c r="BK234" s="277">
        <f t="shared" si="210"/>
        <v>0</v>
      </c>
      <c r="BL234" s="277">
        <f t="shared" si="210"/>
        <v>0</v>
      </c>
      <c r="BM234" s="277">
        <f t="shared" si="210"/>
        <v>0</v>
      </c>
      <c r="BN234" s="277">
        <f t="shared" si="210"/>
        <v>0</v>
      </c>
    </row>
    <row r="235" spans="2:66" ht="15" hidden="1" thickBot="1" x14ac:dyDescent="0.4">
      <c r="B235" s="280">
        <v>37</v>
      </c>
      <c r="C235" s="286"/>
      <c r="D235" s="286"/>
      <c r="E235" s="277">
        <v>0</v>
      </c>
      <c r="F235" s="277">
        <v>0</v>
      </c>
      <c r="G235" s="277"/>
      <c r="H235" s="277"/>
      <c r="I235" s="277"/>
      <c r="J235" s="277"/>
      <c r="K235" s="277"/>
      <c r="L235" s="277"/>
      <c r="M235" s="277"/>
      <c r="N235" s="277"/>
      <c r="O235" s="277"/>
      <c r="P235" s="277"/>
      <c r="Q235" s="277"/>
      <c r="R235" s="277"/>
      <c r="S235" s="277"/>
      <c r="T235" s="277"/>
      <c r="U235" s="277"/>
      <c r="V235" s="277"/>
      <c r="W235" s="277"/>
      <c r="X235" s="277"/>
      <c r="Y235" s="277"/>
      <c r="Z235" s="277"/>
      <c r="AA235" s="277"/>
      <c r="AB235" s="277"/>
      <c r="AC235" s="277"/>
      <c r="AD235" s="277"/>
      <c r="AE235" s="277"/>
      <c r="AF235" s="277"/>
      <c r="AG235" s="277"/>
      <c r="AH235" s="277"/>
      <c r="AI235" s="277"/>
      <c r="AJ235" s="277"/>
      <c r="AK235" s="277"/>
      <c r="AL235" s="277"/>
      <c r="AM235" s="277"/>
      <c r="AN235" s="277"/>
      <c r="AO235" s="277"/>
      <c r="AP235" s="277"/>
      <c r="AQ235" s="277">
        <f>$F$235*G198</f>
        <v>0</v>
      </c>
      <c r="AR235" s="277">
        <f t="shared" ref="AR235:BN235" si="211">$F$235*H198</f>
        <v>0</v>
      </c>
      <c r="AS235" s="277">
        <f t="shared" si="211"/>
        <v>0</v>
      </c>
      <c r="AT235" s="277">
        <f t="shared" si="211"/>
        <v>0</v>
      </c>
      <c r="AU235" s="277">
        <f t="shared" si="211"/>
        <v>0</v>
      </c>
      <c r="AV235" s="277">
        <f t="shared" si="211"/>
        <v>0</v>
      </c>
      <c r="AW235" s="277">
        <f t="shared" si="211"/>
        <v>0</v>
      </c>
      <c r="AX235" s="277">
        <f t="shared" si="211"/>
        <v>0</v>
      </c>
      <c r="AY235" s="277">
        <f t="shared" si="211"/>
        <v>0</v>
      </c>
      <c r="AZ235" s="277">
        <f t="shared" si="211"/>
        <v>0</v>
      </c>
      <c r="BA235" s="277">
        <f t="shared" si="211"/>
        <v>0</v>
      </c>
      <c r="BB235" s="277">
        <f t="shared" si="211"/>
        <v>0</v>
      </c>
      <c r="BC235" s="277">
        <f t="shared" si="211"/>
        <v>0</v>
      </c>
      <c r="BD235" s="277">
        <f t="shared" si="211"/>
        <v>0</v>
      </c>
      <c r="BE235" s="277">
        <f t="shared" si="211"/>
        <v>0</v>
      </c>
      <c r="BF235" s="277">
        <f t="shared" si="211"/>
        <v>0</v>
      </c>
      <c r="BG235" s="277">
        <f t="shared" si="211"/>
        <v>0</v>
      </c>
      <c r="BH235" s="277">
        <f t="shared" si="211"/>
        <v>0</v>
      </c>
      <c r="BI235" s="277">
        <f t="shared" si="211"/>
        <v>0</v>
      </c>
      <c r="BJ235" s="277">
        <f t="shared" si="211"/>
        <v>0</v>
      </c>
      <c r="BK235" s="277">
        <f t="shared" si="211"/>
        <v>0</v>
      </c>
      <c r="BL235" s="277">
        <f t="shared" si="211"/>
        <v>0</v>
      </c>
      <c r="BM235" s="277">
        <f t="shared" si="211"/>
        <v>0</v>
      </c>
      <c r="BN235" s="277">
        <f t="shared" si="211"/>
        <v>0</v>
      </c>
    </row>
    <row r="236" spans="2:66" ht="15" hidden="1" thickBot="1" x14ac:dyDescent="0.4">
      <c r="B236" s="280">
        <v>38</v>
      </c>
      <c r="C236" s="286"/>
      <c r="D236" s="286"/>
      <c r="E236" s="277">
        <v>0</v>
      </c>
      <c r="F236" s="277">
        <v>0</v>
      </c>
      <c r="G236" s="277"/>
      <c r="H236" s="277"/>
      <c r="I236" s="277"/>
      <c r="J236" s="277"/>
      <c r="K236" s="277"/>
      <c r="L236" s="277"/>
      <c r="M236" s="277"/>
      <c r="N236" s="277"/>
      <c r="O236" s="277"/>
      <c r="P236" s="277"/>
      <c r="Q236" s="277"/>
      <c r="R236" s="277"/>
      <c r="S236" s="277"/>
      <c r="T236" s="277"/>
      <c r="U236" s="277"/>
      <c r="V236" s="277"/>
      <c r="W236" s="277"/>
      <c r="X236" s="277"/>
      <c r="Y236" s="277"/>
      <c r="Z236" s="277"/>
      <c r="AA236" s="277"/>
      <c r="AB236" s="277"/>
      <c r="AC236" s="277"/>
      <c r="AD236" s="277"/>
      <c r="AE236" s="277"/>
      <c r="AF236" s="277"/>
      <c r="AG236" s="277"/>
      <c r="AH236" s="277"/>
      <c r="AI236" s="277"/>
      <c r="AJ236" s="277"/>
      <c r="AK236" s="277"/>
      <c r="AL236" s="277"/>
      <c r="AM236" s="277"/>
      <c r="AN236" s="277"/>
      <c r="AO236" s="277"/>
      <c r="AP236" s="277"/>
      <c r="AQ236" s="277"/>
      <c r="AR236" s="277">
        <f>$F$236*G198</f>
        <v>0</v>
      </c>
      <c r="AS236" s="277">
        <f t="shared" ref="AS236:BN236" si="212">$F$236*H198</f>
        <v>0</v>
      </c>
      <c r="AT236" s="277">
        <f t="shared" si="212"/>
        <v>0</v>
      </c>
      <c r="AU236" s="277">
        <f t="shared" si="212"/>
        <v>0</v>
      </c>
      <c r="AV236" s="277">
        <f t="shared" si="212"/>
        <v>0</v>
      </c>
      <c r="AW236" s="277">
        <f t="shared" si="212"/>
        <v>0</v>
      </c>
      <c r="AX236" s="277">
        <f t="shared" si="212"/>
        <v>0</v>
      </c>
      <c r="AY236" s="277">
        <f t="shared" si="212"/>
        <v>0</v>
      </c>
      <c r="AZ236" s="277">
        <f t="shared" si="212"/>
        <v>0</v>
      </c>
      <c r="BA236" s="277">
        <f t="shared" si="212"/>
        <v>0</v>
      </c>
      <c r="BB236" s="277">
        <f t="shared" si="212"/>
        <v>0</v>
      </c>
      <c r="BC236" s="277">
        <f t="shared" si="212"/>
        <v>0</v>
      </c>
      <c r="BD236" s="277">
        <f t="shared" si="212"/>
        <v>0</v>
      </c>
      <c r="BE236" s="277">
        <f t="shared" si="212"/>
        <v>0</v>
      </c>
      <c r="BF236" s="277">
        <f t="shared" si="212"/>
        <v>0</v>
      </c>
      <c r="BG236" s="277">
        <f t="shared" si="212"/>
        <v>0</v>
      </c>
      <c r="BH236" s="277">
        <f t="shared" si="212"/>
        <v>0</v>
      </c>
      <c r="BI236" s="277">
        <f t="shared" si="212"/>
        <v>0</v>
      </c>
      <c r="BJ236" s="277">
        <f t="shared" si="212"/>
        <v>0</v>
      </c>
      <c r="BK236" s="277">
        <f t="shared" si="212"/>
        <v>0</v>
      </c>
      <c r="BL236" s="277">
        <f t="shared" si="212"/>
        <v>0</v>
      </c>
      <c r="BM236" s="277">
        <f t="shared" si="212"/>
        <v>0</v>
      </c>
      <c r="BN236" s="277">
        <f t="shared" si="212"/>
        <v>0</v>
      </c>
    </row>
    <row r="237" spans="2:66" ht="15" hidden="1" thickBot="1" x14ac:dyDescent="0.4">
      <c r="B237" s="280">
        <v>39</v>
      </c>
      <c r="C237" s="286"/>
      <c r="D237" s="286"/>
      <c r="E237" s="277">
        <v>0</v>
      </c>
      <c r="F237" s="277">
        <v>0</v>
      </c>
      <c r="G237" s="277"/>
      <c r="H237" s="277"/>
      <c r="I237" s="277"/>
      <c r="J237" s="277"/>
      <c r="K237" s="277"/>
      <c r="L237" s="277"/>
      <c r="M237" s="277"/>
      <c r="N237" s="277"/>
      <c r="O237" s="277"/>
      <c r="P237" s="277"/>
      <c r="Q237" s="277"/>
      <c r="R237" s="277"/>
      <c r="S237" s="277"/>
      <c r="T237" s="277"/>
      <c r="U237" s="277"/>
      <c r="V237" s="277"/>
      <c r="W237" s="277"/>
      <c r="X237" s="277"/>
      <c r="Y237" s="277"/>
      <c r="Z237" s="277"/>
      <c r="AA237" s="277"/>
      <c r="AB237" s="277"/>
      <c r="AC237" s="277"/>
      <c r="AD237" s="277"/>
      <c r="AE237" s="277"/>
      <c r="AF237" s="277"/>
      <c r="AG237" s="277"/>
      <c r="AH237" s="277"/>
      <c r="AI237" s="277"/>
      <c r="AJ237" s="277"/>
      <c r="AK237" s="277"/>
      <c r="AL237" s="277"/>
      <c r="AM237" s="277"/>
      <c r="AN237" s="277"/>
      <c r="AO237" s="277"/>
      <c r="AP237" s="277"/>
      <c r="AQ237" s="277"/>
      <c r="AR237" s="277"/>
      <c r="AS237" s="277">
        <f>$F$237*G198</f>
        <v>0</v>
      </c>
      <c r="AT237" s="277">
        <f t="shared" ref="AT237:BN237" si="213">$F$237*H198</f>
        <v>0</v>
      </c>
      <c r="AU237" s="277">
        <f t="shared" si="213"/>
        <v>0</v>
      </c>
      <c r="AV237" s="277">
        <f t="shared" si="213"/>
        <v>0</v>
      </c>
      <c r="AW237" s="277">
        <f t="shared" si="213"/>
        <v>0</v>
      </c>
      <c r="AX237" s="277">
        <f t="shared" si="213"/>
        <v>0</v>
      </c>
      <c r="AY237" s="277">
        <f t="shared" si="213"/>
        <v>0</v>
      </c>
      <c r="AZ237" s="277">
        <f t="shared" si="213"/>
        <v>0</v>
      </c>
      <c r="BA237" s="277">
        <f t="shared" si="213"/>
        <v>0</v>
      </c>
      <c r="BB237" s="277">
        <f t="shared" si="213"/>
        <v>0</v>
      </c>
      <c r="BC237" s="277">
        <f t="shared" si="213"/>
        <v>0</v>
      </c>
      <c r="BD237" s="277">
        <f t="shared" si="213"/>
        <v>0</v>
      </c>
      <c r="BE237" s="277">
        <f t="shared" si="213"/>
        <v>0</v>
      </c>
      <c r="BF237" s="277">
        <f t="shared" si="213"/>
        <v>0</v>
      </c>
      <c r="BG237" s="277">
        <f t="shared" si="213"/>
        <v>0</v>
      </c>
      <c r="BH237" s="277">
        <f t="shared" si="213"/>
        <v>0</v>
      </c>
      <c r="BI237" s="277">
        <f t="shared" si="213"/>
        <v>0</v>
      </c>
      <c r="BJ237" s="277">
        <f t="shared" si="213"/>
        <v>0</v>
      </c>
      <c r="BK237" s="277">
        <f t="shared" si="213"/>
        <v>0</v>
      </c>
      <c r="BL237" s="277">
        <f t="shared" si="213"/>
        <v>0</v>
      </c>
      <c r="BM237" s="277">
        <f t="shared" si="213"/>
        <v>0</v>
      </c>
      <c r="BN237" s="277">
        <f t="shared" si="213"/>
        <v>0</v>
      </c>
    </row>
    <row r="238" spans="2:66" ht="15" hidden="1" thickBot="1" x14ac:dyDescent="0.4">
      <c r="B238" s="280">
        <v>40</v>
      </c>
      <c r="C238" s="286"/>
      <c r="D238" s="286"/>
      <c r="E238" s="277">
        <v>0</v>
      </c>
      <c r="F238" s="277">
        <v>0</v>
      </c>
      <c r="G238" s="277"/>
      <c r="H238" s="277"/>
      <c r="I238" s="277"/>
      <c r="J238" s="277"/>
      <c r="K238" s="277"/>
      <c r="L238" s="277"/>
      <c r="M238" s="277"/>
      <c r="N238" s="277"/>
      <c r="O238" s="277"/>
      <c r="P238" s="277"/>
      <c r="Q238" s="277"/>
      <c r="R238" s="277"/>
      <c r="S238" s="277"/>
      <c r="T238" s="277"/>
      <c r="U238" s="277"/>
      <c r="V238" s="277"/>
      <c r="W238" s="277"/>
      <c r="X238" s="277"/>
      <c r="Y238" s="277"/>
      <c r="Z238" s="277"/>
      <c r="AA238" s="277"/>
      <c r="AB238" s="277"/>
      <c r="AC238" s="277"/>
      <c r="AD238" s="277"/>
      <c r="AE238" s="277"/>
      <c r="AF238" s="277"/>
      <c r="AG238" s="277"/>
      <c r="AH238" s="277"/>
      <c r="AI238" s="277"/>
      <c r="AJ238" s="277"/>
      <c r="AK238" s="277"/>
      <c r="AL238" s="277"/>
      <c r="AM238" s="277"/>
      <c r="AN238" s="277"/>
      <c r="AO238" s="277"/>
      <c r="AP238" s="277"/>
      <c r="AQ238" s="277"/>
      <c r="AR238" s="277"/>
      <c r="AS238" s="277"/>
      <c r="AT238" s="277">
        <f>$F$238*G198</f>
        <v>0</v>
      </c>
      <c r="AU238" s="277">
        <f t="shared" ref="AU238:BN238" si="214">$F$238*H198</f>
        <v>0</v>
      </c>
      <c r="AV238" s="277">
        <f t="shared" si="214"/>
        <v>0</v>
      </c>
      <c r="AW238" s="277">
        <f t="shared" si="214"/>
        <v>0</v>
      </c>
      <c r="AX238" s="277">
        <f t="shared" si="214"/>
        <v>0</v>
      </c>
      <c r="AY238" s="277">
        <f t="shared" si="214"/>
        <v>0</v>
      </c>
      <c r="AZ238" s="277">
        <f t="shared" si="214"/>
        <v>0</v>
      </c>
      <c r="BA238" s="277">
        <f t="shared" si="214"/>
        <v>0</v>
      </c>
      <c r="BB238" s="277">
        <f t="shared" si="214"/>
        <v>0</v>
      </c>
      <c r="BC238" s="277">
        <f t="shared" si="214"/>
        <v>0</v>
      </c>
      <c r="BD238" s="277">
        <f t="shared" si="214"/>
        <v>0</v>
      </c>
      <c r="BE238" s="277">
        <f t="shared" si="214"/>
        <v>0</v>
      </c>
      <c r="BF238" s="277">
        <f t="shared" si="214"/>
        <v>0</v>
      </c>
      <c r="BG238" s="277">
        <f t="shared" si="214"/>
        <v>0</v>
      </c>
      <c r="BH238" s="277">
        <f t="shared" si="214"/>
        <v>0</v>
      </c>
      <c r="BI238" s="277">
        <f t="shared" si="214"/>
        <v>0</v>
      </c>
      <c r="BJ238" s="277">
        <f t="shared" si="214"/>
        <v>0</v>
      </c>
      <c r="BK238" s="277">
        <f t="shared" si="214"/>
        <v>0</v>
      </c>
      <c r="BL238" s="277">
        <f t="shared" si="214"/>
        <v>0</v>
      </c>
      <c r="BM238" s="277">
        <f t="shared" si="214"/>
        <v>0</v>
      </c>
      <c r="BN238" s="277">
        <f t="shared" si="214"/>
        <v>0</v>
      </c>
    </row>
    <row r="239" spans="2:66" ht="15" hidden="1" thickBot="1" x14ac:dyDescent="0.4">
      <c r="B239" s="280">
        <v>41</v>
      </c>
      <c r="C239" s="286"/>
      <c r="D239" s="286"/>
      <c r="E239" s="277">
        <v>0</v>
      </c>
      <c r="F239" s="277">
        <v>0</v>
      </c>
      <c r="G239" s="277"/>
      <c r="H239" s="277"/>
      <c r="I239" s="277"/>
      <c r="J239" s="277"/>
      <c r="K239" s="277"/>
      <c r="L239" s="277"/>
      <c r="M239" s="277"/>
      <c r="N239" s="277"/>
      <c r="O239" s="277"/>
      <c r="P239" s="277"/>
      <c r="Q239" s="277"/>
      <c r="R239" s="277"/>
      <c r="S239" s="277"/>
      <c r="T239" s="277"/>
      <c r="U239" s="277"/>
      <c r="V239" s="277"/>
      <c r="W239" s="277"/>
      <c r="X239" s="277"/>
      <c r="Y239" s="277"/>
      <c r="Z239" s="277"/>
      <c r="AA239" s="277"/>
      <c r="AB239" s="277"/>
      <c r="AC239" s="277"/>
      <c r="AD239" s="277"/>
      <c r="AE239" s="277"/>
      <c r="AF239" s="277"/>
      <c r="AG239" s="277"/>
      <c r="AH239" s="277"/>
      <c r="AI239" s="277"/>
      <c r="AJ239" s="277"/>
      <c r="AK239" s="277"/>
      <c r="AL239" s="277"/>
      <c r="AM239" s="277"/>
      <c r="AN239" s="277"/>
      <c r="AO239" s="277"/>
      <c r="AP239" s="277"/>
      <c r="AQ239" s="277"/>
      <c r="AR239" s="277"/>
      <c r="AS239" s="277"/>
      <c r="AT239" s="277"/>
      <c r="AU239" s="277">
        <f>$F$239*G198</f>
        <v>0</v>
      </c>
      <c r="AV239" s="277">
        <f t="shared" ref="AV239:BN239" si="215">$F$239*H198</f>
        <v>0</v>
      </c>
      <c r="AW239" s="277">
        <f t="shared" si="215"/>
        <v>0</v>
      </c>
      <c r="AX239" s="277">
        <f t="shared" si="215"/>
        <v>0</v>
      </c>
      <c r="AY239" s="277">
        <f t="shared" si="215"/>
        <v>0</v>
      </c>
      <c r="AZ239" s="277">
        <f t="shared" si="215"/>
        <v>0</v>
      </c>
      <c r="BA239" s="277">
        <f t="shared" si="215"/>
        <v>0</v>
      </c>
      <c r="BB239" s="277">
        <f t="shared" si="215"/>
        <v>0</v>
      </c>
      <c r="BC239" s="277">
        <f t="shared" si="215"/>
        <v>0</v>
      </c>
      <c r="BD239" s="277">
        <f t="shared" si="215"/>
        <v>0</v>
      </c>
      <c r="BE239" s="277">
        <f t="shared" si="215"/>
        <v>0</v>
      </c>
      <c r="BF239" s="277">
        <f t="shared" si="215"/>
        <v>0</v>
      </c>
      <c r="BG239" s="277">
        <f t="shared" si="215"/>
        <v>0</v>
      </c>
      <c r="BH239" s="277">
        <f t="shared" si="215"/>
        <v>0</v>
      </c>
      <c r="BI239" s="277">
        <f t="shared" si="215"/>
        <v>0</v>
      </c>
      <c r="BJ239" s="277">
        <f t="shared" si="215"/>
        <v>0</v>
      </c>
      <c r="BK239" s="277">
        <f t="shared" si="215"/>
        <v>0</v>
      </c>
      <c r="BL239" s="277">
        <f t="shared" si="215"/>
        <v>0</v>
      </c>
      <c r="BM239" s="277">
        <f t="shared" si="215"/>
        <v>0</v>
      </c>
      <c r="BN239" s="277">
        <f t="shared" si="215"/>
        <v>0</v>
      </c>
    </row>
    <row r="240" spans="2:66" ht="15" hidden="1" thickBot="1" x14ac:dyDescent="0.4">
      <c r="B240" s="280">
        <v>42</v>
      </c>
      <c r="C240" s="286"/>
      <c r="D240" s="286"/>
      <c r="E240" s="277">
        <v>0</v>
      </c>
      <c r="F240" s="277">
        <v>0</v>
      </c>
      <c r="G240" s="277"/>
      <c r="H240" s="277"/>
      <c r="I240" s="277"/>
      <c r="J240" s="277"/>
      <c r="K240" s="277"/>
      <c r="L240" s="277"/>
      <c r="M240" s="277"/>
      <c r="N240" s="277"/>
      <c r="O240" s="277"/>
      <c r="P240" s="277"/>
      <c r="Q240" s="277"/>
      <c r="R240" s="277"/>
      <c r="S240" s="277"/>
      <c r="T240" s="277"/>
      <c r="U240" s="277"/>
      <c r="V240" s="277"/>
      <c r="W240" s="277"/>
      <c r="X240" s="277"/>
      <c r="Y240" s="277"/>
      <c r="Z240" s="277"/>
      <c r="AA240" s="277"/>
      <c r="AB240" s="277"/>
      <c r="AC240" s="277"/>
      <c r="AD240" s="277"/>
      <c r="AE240" s="277"/>
      <c r="AF240" s="277"/>
      <c r="AG240" s="277"/>
      <c r="AH240" s="277"/>
      <c r="AI240" s="277"/>
      <c r="AJ240" s="277"/>
      <c r="AK240" s="277"/>
      <c r="AL240" s="277"/>
      <c r="AM240" s="277"/>
      <c r="AN240" s="277"/>
      <c r="AO240" s="277"/>
      <c r="AP240" s="277"/>
      <c r="AQ240" s="277"/>
      <c r="AR240" s="277"/>
      <c r="AS240" s="277"/>
      <c r="AT240" s="277"/>
      <c r="AU240" s="277"/>
      <c r="AV240" s="277">
        <f>$F$240*G198</f>
        <v>0</v>
      </c>
      <c r="AW240" s="277">
        <f t="shared" ref="AW240:BN240" si="216">$F$240*H198</f>
        <v>0</v>
      </c>
      <c r="AX240" s="277">
        <f t="shared" si="216"/>
        <v>0</v>
      </c>
      <c r="AY240" s="277">
        <f t="shared" si="216"/>
        <v>0</v>
      </c>
      <c r="AZ240" s="277">
        <f t="shared" si="216"/>
        <v>0</v>
      </c>
      <c r="BA240" s="277">
        <f t="shared" si="216"/>
        <v>0</v>
      </c>
      <c r="BB240" s="277">
        <f t="shared" si="216"/>
        <v>0</v>
      </c>
      <c r="BC240" s="277">
        <f t="shared" si="216"/>
        <v>0</v>
      </c>
      <c r="BD240" s="277">
        <f t="shared" si="216"/>
        <v>0</v>
      </c>
      <c r="BE240" s="277">
        <f t="shared" si="216"/>
        <v>0</v>
      </c>
      <c r="BF240" s="277">
        <f t="shared" si="216"/>
        <v>0</v>
      </c>
      <c r="BG240" s="277">
        <f t="shared" si="216"/>
        <v>0</v>
      </c>
      <c r="BH240" s="277">
        <f t="shared" si="216"/>
        <v>0</v>
      </c>
      <c r="BI240" s="277">
        <f t="shared" si="216"/>
        <v>0</v>
      </c>
      <c r="BJ240" s="277">
        <f t="shared" si="216"/>
        <v>0</v>
      </c>
      <c r="BK240" s="277">
        <f t="shared" si="216"/>
        <v>0</v>
      </c>
      <c r="BL240" s="277">
        <f t="shared" si="216"/>
        <v>0</v>
      </c>
      <c r="BM240" s="277">
        <f t="shared" si="216"/>
        <v>0</v>
      </c>
      <c r="BN240" s="277">
        <f t="shared" si="216"/>
        <v>0</v>
      </c>
    </row>
    <row r="241" spans="2:66" ht="15" hidden="1" thickBot="1" x14ac:dyDescent="0.4">
      <c r="B241" s="280">
        <v>43</v>
      </c>
      <c r="C241" s="286"/>
      <c r="D241" s="286"/>
      <c r="E241" s="277">
        <v>0</v>
      </c>
      <c r="F241" s="277">
        <v>0</v>
      </c>
      <c r="G241" s="277"/>
      <c r="H241" s="277"/>
      <c r="I241" s="277"/>
      <c r="J241" s="277"/>
      <c r="K241" s="277"/>
      <c r="L241" s="277"/>
      <c r="M241" s="277"/>
      <c r="N241" s="277"/>
      <c r="O241" s="277"/>
      <c r="P241" s="277"/>
      <c r="Q241" s="277"/>
      <c r="R241" s="277"/>
      <c r="S241" s="277"/>
      <c r="T241" s="277"/>
      <c r="U241" s="277"/>
      <c r="V241" s="277"/>
      <c r="W241" s="277"/>
      <c r="X241" s="277"/>
      <c r="Y241" s="277"/>
      <c r="Z241" s="277"/>
      <c r="AA241" s="277"/>
      <c r="AB241" s="277"/>
      <c r="AC241" s="277"/>
      <c r="AD241" s="277"/>
      <c r="AE241" s="277"/>
      <c r="AF241" s="277"/>
      <c r="AG241" s="277"/>
      <c r="AH241" s="277"/>
      <c r="AI241" s="277"/>
      <c r="AJ241" s="277"/>
      <c r="AK241" s="277"/>
      <c r="AL241" s="277"/>
      <c r="AM241" s="277"/>
      <c r="AN241" s="277"/>
      <c r="AO241" s="277"/>
      <c r="AP241" s="277"/>
      <c r="AQ241" s="277"/>
      <c r="AR241" s="277"/>
      <c r="AS241" s="277"/>
      <c r="AT241" s="277"/>
      <c r="AU241" s="277"/>
      <c r="AV241" s="277"/>
      <c r="AW241" s="277">
        <f>$F$241*G198</f>
        <v>0</v>
      </c>
      <c r="AX241" s="277">
        <f t="shared" ref="AX241:BN241" si="217">$F$241*H198</f>
        <v>0</v>
      </c>
      <c r="AY241" s="277">
        <f t="shared" si="217"/>
        <v>0</v>
      </c>
      <c r="AZ241" s="277">
        <f t="shared" si="217"/>
        <v>0</v>
      </c>
      <c r="BA241" s="277">
        <f t="shared" si="217"/>
        <v>0</v>
      </c>
      <c r="BB241" s="277">
        <f t="shared" si="217"/>
        <v>0</v>
      </c>
      <c r="BC241" s="277">
        <f t="shared" si="217"/>
        <v>0</v>
      </c>
      <c r="BD241" s="277">
        <f t="shared" si="217"/>
        <v>0</v>
      </c>
      <c r="BE241" s="277">
        <f t="shared" si="217"/>
        <v>0</v>
      </c>
      <c r="BF241" s="277">
        <f t="shared" si="217"/>
        <v>0</v>
      </c>
      <c r="BG241" s="277">
        <f t="shared" si="217"/>
        <v>0</v>
      </c>
      <c r="BH241" s="277">
        <f t="shared" si="217"/>
        <v>0</v>
      </c>
      <c r="BI241" s="277">
        <f t="shared" si="217"/>
        <v>0</v>
      </c>
      <c r="BJ241" s="277">
        <f t="shared" si="217"/>
        <v>0</v>
      </c>
      <c r="BK241" s="277">
        <f t="shared" si="217"/>
        <v>0</v>
      </c>
      <c r="BL241" s="277">
        <f t="shared" si="217"/>
        <v>0</v>
      </c>
      <c r="BM241" s="277">
        <f t="shared" si="217"/>
        <v>0</v>
      </c>
      <c r="BN241" s="277">
        <f t="shared" si="217"/>
        <v>0</v>
      </c>
    </row>
    <row r="242" spans="2:66" ht="15" hidden="1" thickBot="1" x14ac:dyDescent="0.4">
      <c r="B242" s="280">
        <v>44</v>
      </c>
      <c r="C242" s="286"/>
      <c r="D242" s="286"/>
      <c r="E242" s="277">
        <v>0</v>
      </c>
      <c r="F242" s="277">
        <v>0</v>
      </c>
      <c r="G242" s="277"/>
      <c r="H242" s="277"/>
      <c r="I242" s="277"/>
      <c r="J242" s="277"/>
      <c r="K242" s="277"/>
      <c r="L242" s="277"/>
      <c r="M242" s="277"/>
      <c r="N242" s="277"/>
      <c r="O242" s="277"/>
      <c r="P242" s="277"/>
      <c r="Q242" s="277"/>
      <c r="R242" s="277"/>
      <c r="S242" s="277"/>
      <c r="T242" s="277"/>
      <c r="U242" s="277"/>
      <c r="V242" s="277"/>
      <c r="W242" s="277"/>
      <c r="X242" s="277"/>
      <c r="Y242" s="277"/>
      <c r="Z242" s="277"/>
      <c r="AA242" s="277"/>
      <c r="AB242" s="277"/>
      <c r="AC242" s="277"/>
      <c r="AD242" s="277"/>
      <c r="AE242" s="277"/>
      <c r="AF242" s="277"/>
      <c r="AG242" s="277"/>
      <c r="AH242" s="277"/>
      <c r="AI242" s="277"/>
      <c r="AJ242" s="277"/>
      <c r="AK242" s="277"/>
      <c r="AL242" s="277"/>
      <c r="AM242" s="277"/>
      <c r="AN242" s="277"/>
      <c r="AO242" s="277"/>
      <c r="AP242" s="277"/>
      <c r="AQ242" s="277"/>
      <c r="AR242" s="277"/>
      <c r="AS242" s="277"/>
      <c r="AT242" s="277"/>
      <c r="AU242" s="277"/>
      <c r="AV242" s="277"/>
      <c r="AW242" s="277"/>
      <c r="AX242" s="277">
        <f>$F$242*G198</f>
        <v>0</v>
      </c>
      <c r="AY242" s="277">
        <f t="shared" ref="AY242:BN242" si="218">$F$242*H198</f>
        <v>0</v>
      </c>
      <c r="AZ242" s="277">
        <f t="shared" si="218"/>
        <v>0</v>
      </c>
      <c r="BA242" s="277">
        <f t="shared" si="218"/>
        <v>0</v>
      </c>
      <c r="BB242" s="277">
        <f t="shared" si="218"/>
        <v>0</v>
      </c>
      <c r="BC242" s="277">
        <f t="shared" si="218"/>
        <v>0</v>
      </c>
      <c r="BD242" s="277">
        <f t="shared" si="218"/>
        <v>0</v>
      </c>
      <c r="BE242" s="277">
        <f t="shared" si="218"/>
        <v>0</v>
      </c>
      <c r="BF242" s="277">
        <f t="shared" si="218"/>
        <v>0</v>
      </c>
      <c r="BG242" s="277">
        <f t="shared" si="218"/>
        <v>0</v>
      </c>
      <c r="BH242" s="277">
        <f t="shared" si="218"/>
        <v>0</v>
      </c>
      <c r="BI242" s="277">
        <f t="shared" si="218"/>
        <v>0</v>
      </c>
      <c r="BJ242" s="277">
        <f t="shared" si="218"/>
        <v>0</v>
      </c>
      <c r="BK242" s="277">
        <f t="shared" si="218"/>
        <v>0</v>
      </c>
      <c r="BL242" s="277">
        <f t="shared" si="218"/>
        <v>0</v>
      </c>
      <c r="BM242" s="277">
        <f t="shared" si="218"/>
        <v>0</v>
      </c>
      <c r="BN242" s="277">
        <f t="shared" si="218"/>
        <v>0</v>
      </c>
    </row>
    <row r="243" spans="2:66" ht="15" hidden="1" thickBot="1" x14ac:dyDescent="0.4">
      <c r="B243" s="280">
        <v>45</v>
      </c>
      <c r="C243" s="286"/>
      <c r="D243" s="286"/>
      <c r="E243" s="277">
        <v>0</v>
      </c>
      <c r="F243" s="277">
        <v>0</v>
      </c>
      <c r="G243" s="277"/>
      <c r="H243" s="277"/>
      <c r="I243" s="277"/>
      <c r="J243" s="277"/>
      <c r="K243" s="277"/>
      <c r="L243" s="277"/>
      <c r="M243" s="277"/>
      <c r="N243" s="277"/>
      <c r="O243" s="277"/>
      <c r="P243" s="277"/>
      <c r="Q243" s="277"/>
      <c r="R243" s="277"/>
      <c r="S243" s="277"/>
      <c r="T243" s="277"/>
      <c r="U243" s="277"/>
      <c r="V243" s="277"/>
      <c r="W243" s="277"/>
      <c r="X243" s="277"/>
      <c r="Y243" s="277"/>
      <c r="Z243" s="277"/>
      <c r="AA243" s="277"/>
      <c r="AB243" s="277"/>
      <c r="AC243" s="277"/>
      <c r="AD243" s="277"/>
      <c r="AE243" s="277"/>
      <c r="AF243" s="277"/>
      <c r="AG243" s="277"/>
      <c r="AH243" s="277"/>
      <c r="AI243" s="277"/>
      <c r="AJ243" s="277"/>
      <c r="AK243" s="277"/>
      <c r="AL243" s="277"/>
      <c r="AM243" s="277"/>
      <c r="AN243" s="277"/>
      <c r="AO243" s="277"/>
      <c r="AP243" s="277"/>
      <c r="AQ243" s="277"/>
      <c r="AR243" s="277"/>
      <c r="AS243" s="277"/>
      <c r="AT243" s="277"/>
      <c r="AU243" s="277"/>
      <c r="AV243" s="277"/>
      <c r="AW243" s="277"/>
      <c r="AX243" s="277"/>
      <c r="AY243" s="277">
        <f>$F$243*G198</f>
        <v>0</v>
      </c>
      <c r="AZ243" s="277">
        <f t="shared" ref="AZ243:BN243" si="219">$F$243*H198</f>
        <v>0</v>
      </c>
      <c r="BA243" s="277">
        <f t="shared" si="219"/>
        <v>0</v>
      </c>
      <c r="BB243" s="277">
        <f t="shared" si="219"/>
        <v>0</v>
      </c>
      <c r="BC243" s="277">
        <f t="shared" si="219"/>
        <v>0</v>
      </c>
      <c r="BD243" s="277">
        <f t="shared" si="219"/>
        <v>0</v>
      </c>
      <c r="BE243" s="277">
        <f t="shared" si="219"/>
        <v>0</v>
      </c>
      <c r="BF243" s="277">
        <f t="shared" si="219"/>
        <v>0</v>
      </c>
      <c r="BG243" s="277">
        <f t="shared" si="219"/>
        <v>0</v>
      </c>
      <c r="BH243" s="277">
        <f t="shared" si="219"/>
        <v>0</v>
      </c>
      <c r="BI243" s="277">
        <f t="shared" si="219"/>
        <v>0</v>
      </c>
      <c r="BJ243" s="277">
        <f t="shared" si="219"/>
        <v>0</v>
      </c>
      <c r="BK243" s="277">
        <f t="shared" si="219"/>
        <v>0</v>
      </c>
      <c r="BL243" s="277">
        <f t="shared" si="219"/>
        <v>0</v>
      </c>
      <c r="BM243" s="277">
        <f t="shared" si="219"/>
        <v>0</v>
      </c>
      <c r="BN243" s="277">
        <f t="shared" si="219"/>
        <v>0</v>
      </c>
    </row>
    <row r="244" spans="2:66" ht="15" hidden="1" thickBot="1" x14ac:dyDescent="0.4">
      <c r="B244" s="280">
        <v>46</v>
      </c>
      <c r="C244" s="286"/>
      <c r="D244" s="286"/>
      <c r="E244" s="277">
        <v>0</v>
      </c>
      <c r="F244" s="277">
        <v>0</v>
      </c>
      <c r="G244" s="277"/>
      <c r="H244" s="277"/>
      <c r="I244" s="277"/>
      <c r="J244" s="277"/>
      <c r="K244" s="277"/>
      <c r="L244" s="277"/>
      <c r="M244" s="277"/>
      <c r="N244" s="277"/>
      <c r="O244" s="277"/>
      <c r="P244" s="277"/>
      <c r="Q244" s="277"/>
      <c r="R244" s="277"/>
      <c r="S244" s="277"/>
      <c r="T244" s="277"/>
      <c r="U244" s="277"/>
      <c r="V244" s="277"/>
      <c r="W244" s="277"/>
      <c r="X244" s="277"/>
      <c r="Y244" s="277"/>
      <c r="Z244" s="277"/>
      <c r="AA244" s="277"/>
      <c r="AB244" s="277"/>
      <c r="AC244" s="277"/>
      <c r="AD244" s="277"/>
      <c r="AE244" s="277"/>
      <c r="AF244" s="277"/>
      <c r="AG244" s="277"/>
      <c r="AH244" s="277"/>
      <c r="AI244" s="277"/>
      <c r="AJ244" s="277"/>
      <c r="AK244" s="277"/>
      <c r="AL244" s="277"/>
      <c r="AM244" s="277"/>
      <c r="AN244" s="277"/>
      <c r="AO244" s="277"/>
      <c r="AP244" s="277"/>
      <c r="AQ244" s="277"/>
      <c r="AR244" s="277"/>
      <c r="AS244" s="277"/>
      <c r="AT244" s="277"/>
      <c r="AU244" s="277"/>
      <c r="AV244" s="277"/>
      <c r="AW244" s="277"/>
      <c r="AX244" s="277"/>
      <c r="AY244" s="277"/>
      <c r="AZ244" s="277">
        <f>$F$244*G198</f>
        <v>0</v>
      </c>
      <c r="BA244" s="277">
        <f t="shared" ref="BA244:BN244" si="220">$F$244*H198</f>
        <v>0</v>
      </c>
      <c r="BB244" s="277">
        <f t="shared" si="220"/>
        <v>0</v>
      </c>
      <c r="BC244" s="277">
        <f t="shared" si="220"/>
        <v>0</v>
      </c>
      <c r="BD244" s="277">
        <f t="shared" si="220"/>
        <v>0</v>
      </c>
      <c r="BE244" s="277">
        <f t="shared" si="220"/>
        <v>0</v>
      </c>
      <c r="BF244" s="277">
        <f t="shared" si="220"/>
        <v>0</v>
      </c>
      <c r="BG244" s="277">
        <f t="shared" si="220"/>
        <v>0</v>
      </c>
      <c r="BH244" s="277">
        <f t="shared" si="220"/>
        <v>0</v>
      </c>
      <c r="BI244" s="277">
        <f t="shared" si="220"/>
        <v>0</v>
      </c>
      <c r="BJ244" s="277">
        <f t="shared" si="220"/>
        <v>0</v>
      </c>
      <c r="BK244" s="277">
        <f t="shared" si="220"/>
        <v>0</v>
      </c>
      <c r="BL244" s="277">
        <f t="shared" si="220"/>
        <v>0</v>
      </c>
      <c r="BM244" s="277">
        <f t="shared" si="220"/>
        <v>0</v>
      </c>
      <c r="BN244" s="277">
        <f t="shared" si="220"/>
        <v>0</v>
      </c>
    </row>
    <row r="245" spans="2:66" ht="15" hidden="1" thickBot="1" x14ac:dyDescent="0.4">
      <c r="B245" s="280">
        <v>47</v>
      </c>
      <c r="C245" s="286"/>
      <c r="D245" s="286"/>
      <c r="E245" s="277">
        <v>0</v>
      </c>
      <c r="F245" s="277">
        <v>0</v>
      </c>
      <c r="G245" s="277"/>
      <c r="H245" s="277"/>
      <c r="I245" s="277"/>
      <c r="J245" s="277"/>
      <c r="K245" s="277"/>
      <c r="L245" s="277"/>
      <c r="M245" s="277"/>
      <c r="N245" s="277"/>
      <c r="O245" s="277"/>
      <c r="P245" s="277"/>
      <c r="Q245" s="277"/>
      <c r="R245" s="277"/>
      <c r="S245" s="277"/>
      <c r="T245" s="277"/>
      <c r="U245" s="277"/>
      <c r="V245" s="277"/>
      <c r="W245" s="277"/>
      <c r="X245" s="277"/>
      <c r="Y245" s="277"/>
      <c r="Z245" s="277"/>
      <c r="AA245" s="277"/>
      <c r="AB245" s="277"/>
      <c r="AC245" s="277"/>
      <c r="AD245" s="277"/>
      <c r="AE245" s="277"/>
      <c r="AF245" s="277"/>
      <c r="AG245" s="277"/>
      <c r="AH245" s="277"/>
      <c r="AI245" s="277"/>
      <c r="AJ245" s="277"/>
      <c r="AK245" s="277"/>
      <c r="AL245" s="277"/>
      <c r="AM245" s="277"/>
      <c r="AN245" s="277"/>
      <c r="AO245" s="277"/>
      <c r="AP245" s="277"/>
      <c r="AQ245" s="277"/>
      <c r="AR245" s="277"/>
      <c r="AS245" s="277"/>
      <c r="AT245" s="277"/>
      <c r="AU245" s="277"/>
      <c r="AV245" s="277"/>
      <c r="AW245" s="277"/>
      <c r="AX245" s="277"/>
      <c r="AY245" s="277"/>
      <c r="AZ245" s="277"/>
      <c r="BA245" s="277">
        <f>$F$245*G198</f>
        <v>0</v>
      </c>
      <c r="BB245" s="277">
        <f t="shared" ref="BB245:BN245" si="221">$F$245*H198</f>
        <v>0</v>
      </c>
      <c r="BC245" s="277">
        <f t="shared" si="221"/>
        <v>0</v>
      </c>
      <c r="BD245" s="277">
        <f t="shared" si="221"/>
        <v>0</v>
      </c>
      <c r="BE245" s="277">
        <f t="shared" si="221"/>
        <v>0</v>
      </c>
      <c r="BF245" s="277">
        <f t="shared" si="221"/>
        <v>0</v>
      </c>
      <c r="BG245" s="277">
        <f t="shared" si="221"/>
        <v>0</v>
      </c>
      <c r="BH245" s="277">
        <f t="shared" si="221"/>
        <v>0</v>
      </c>
      <c r="BI245" s="277">
        <f t="shared" si="221"/>
        <v>0</v>
      </c>
      <c r="BJ245" s="277">
        <f t="shared" si="221"/>
        <v>0</v>
      </c>
      <c r="BK245" s="277">
        <f t="shared" si="221"/>
        <v>0</v>
      </c>
      <c r="BL245" s="277">
        <f t="shared" si="221"/>
        <v>0</v>
      </c>
      <c r="BM245" s="277">
        <f t="shared" si="221"/>
        <v>0</v>
      </c>
      <c r="BN245" s="277">
        <f t="shared" si="221"/>
        <v>0</v>
      </c>
    </row>
    <row r="246" spans="2:66" ht="15" hidden="1" thickBot="1" x14ac:dyDescent="0.4">
      <c r="B246" s="280">
        <v>48</v>
      </c>
      <c r="C246" s="286"/>
      <c r="D246" s="286"/>
      <c r="E246" s="277">
        <v>0</v>
      </c>
      <c r="F246" s="277">
        <v>0</v>
      </c>
      <c r="G246" s="277"/>
      <c r="H246" s="277"/>
      <c r="I246" s="277"/>
      <c r="J246" s="277"/>
      <c r="K246" s="277"/>
      <c r="L246" s="277"/>
      <c r="M246" s="277"/>
      <c r="N246" s="277"/>
      <c r="O246" s="277"/>
      <c r="P246" s="277"/>
      <c r="Q246" s="277"/>
      <c r="R246" s="277"/>
      <c r="S246" s="277"/>
      <c r="T246" s="277"/>
      <c r="U246" s="277"/>
      <c r="V246" s="277"/>
      <c r="W246" s="277"/>
      <c r="X246" s="277"/>
      <c r="Y246" s="277"/>
      <c r="Z246" s="277"/>
      <c r="AA246" s="277"/>
      <c r="AB246" s="277"/>
      <c r="AC246" s="277"/>
      <c r="AD246" s="277"/>
      <c r="AE246" s="277"/>
      <c r="AF246" s="277"/>
      <c r="AG246" s="277"/>
      <c r="AH246" s="277"/>
      <c r="AI246" s="277"/>
      <c r="AJ246" s="277"/>
      <c r="AK246" s="277"/>
      <c r="AL246" s="277"/>
      <c r="AM246" s="277"/>
      <c r="AN246" s="277"/>
      <c r="AO246" s="277"/>
      <c r="AP246" s="277"/>
      <c r="AQ246" s="277"/>
      <c r="AR246" s="277"/>
      <c r="AS246" s="277"/>
      <c r="AT246" s="277"/>
      <c r="AU246" s="277"/>
      <c r="AV246" s="277"/>
      <c r="AW246" s="277"/>
      <c r="AX246" s="277"/>
      <c r="AY246" s="277"/>
      <c r="AZ246" s="277"/>
      <c r="BA246" s="277"/>
      <c r="BB246" s="277">
        <f>$F$246*G198</f>
        <v>0</v>
      </c>
      <c r="BC246" s="277">
        <f t="shared" ref="BC246:BN246" si="222">$F$246*H198</f>
        <v>0</v>
      </c>
      <c r="BD246" s="277">
        <f t="shared" si="222"/>
        <v>0</v>
      </c>
      <c r="BE246" s="277">
        <f t="shared" si="222"/>
        <v>0</v>
      </c>
      <c r="BF246" s="277">
        <f t="shared" si="222"/>
        <v>0</v>
      </c>
      <c r="BG246" s="277">
        <f t="shared" si="222"/>
        <v>0</v>
      </c>
      <c r="BH246" s="277">
        <f t="shared" si="222"/>
        <v>0</v>
      </c>
      <c r="BI246" s="277">
        <f t="shared" si="222"/>
        <v>0</v>
      </c>
      <c r="BJ246" s="277">
        <f t="shared" si="222"/>
        <v>0</v>
      </c>
      <c r="BK246" s="277">
        <f t="shared" si="222"/>
        <v>0</v>
      </c>
      <c r="BL246" s="277">
        <f t="shared" si="222"/>
        <v>0</v>
      </c>
      <c r="BM246" s="277">
        <f t="shared" si="222"/>
        <v>0</v>
      </c>
      <c r="BN246" s="277">
        <f t="shared" si="222"/>
        <v>0</v>
      </c>
    </row>
    <row r="247" spans="2:66" ht="15" hidden="1" thickBot="1" x14ac:dyDescent="0.4">
      <c r="B247" s="280">
        <v>49</v>
      </c>
      <c r="C247" s="286"/>
      <c r="D247" s="286"/>
      <c r="E247" s="277">
        <v>0</v>
      </c>
      <c r="F247" s="277">
        <v>0</v>
      </c>
      <c r="G247" s="277"/>
      <c r="H247" s="277"/>
      <c r="I247" s="277"/>
      <c r="J247" s="277"/>
      <c r="K247" s="277"/>
      <c r="L247" s="277"/>
      <c r="M247" s="277"/>
      <c r="N247" s="277"/>
      <c r="O247" s="277"/>
      <c r="P247" s="277"/>
      <c r="Q247" s="277"/>
      <c r="R247" s="277"/>
      <c r="S247" s="277"/>
      <c r="T247" s="277"/>
      <c r="U247" s="277"/>
      <c r="V247" s="277"/>
      <c r="W247" s="277"/>
      <c r="X247" s="277"/>
      <c r="Y247" s="277"/>
      <c r="Z247" s="277"/>
      <c r="AA247" s="277"/>
      <c r="AB247" s="277"/>
      <c r="AC247" s="277"/>
      <c r="AD247" s="277"/>
      <c r="AE247" s="277"/>
      <c r="AF247" s="277"/>
      <c r="AG247" s="277"/>
      <c r="AH247" s="277"/>
      <c r="AI247" s="277"/>
      <c r="AJ247" s="277"/>
      <c r="AK247" s="277"/>
      <c r="AL247" s="277"/>
      <c r="AM247" s="277"/>
      <c r="AN247" s="277"/>
      <c r="AO247" s="277"/>
      <c r="AP247" s="277"/>
      <c r="AQ247" s="277"/>
      <c r="AR247" s="277"/>
      <c r="AS247" s="277"/>
      <c r="AT247" s="277"/>
      <c r="AU247" s="277"/>
      <c r="AV247" s="277"/>
      <c r="AW247" s="277"/>
      <c r="AX247" s="277"/>
      <c r="AY247" s="277"/>
      <c r="AZ247" s="277"/>
      <c r="BA247" s="277"/>
      <c r="BB247" s="277"/>
      <c r="BC247" s="277">
        <f>$F$247*G198</f>
        <v>0</v>
      </c>
      <c r="BD247" s="277">
        <f t="shared" ref="BD247:BN247" si="223">$F$247*H198</f>
        <v>0</v>
      </c>
      <c r="BE247" s="277">
        <f t="shared" si="223"/>
        <v>0</v>
      </c>
      <c r="BF247" s="277">
        <f t="shared" si="223"/>
        <v>0</v>
      </c>
      <c r="BG247" s="277">
        <f t="shared" si="223"/>
        <v>0</v>
      </c>
      <c r="BH247" s="277">
        <f t="shared" si="223"/>
        <v>0</v>
      </c>
      <c r="BI247" s="277">
        <f t="shared" si="223"/>
        <v>0</v>
      </c>
      <c r="BJ247" s="277">
        <f t="shared" si="223"/>
        <v>0</v>
      </c>
      <c r="BK247" s="277">
        <f t="shared" si="223"/>
        <v>0</v>
      </c>
      <c r="BL247" s="277">
        <f t="shared" si="223"/>
        <v>0</v>
      </c>
      <c r="BM247" s="277">
        <f t="shared" si="223"/>
        <v>0</v>
      </c>
      <c r="BN247" s="277">
        <f t="shared" si="223"/>
        <v>0</v>
      </c>
    </row>
    <row r="248" spans="2:66" ht="15" hidden="1" thickBot="1" x14ac:dyDescent="0.4">
      <c r="B248" s="280">
        <v>50</v>
      </c>
      <c r="C248" s="286"/>
      <c r="D248" s="286"/>
      <c r="E248" s="277">
        <v>0</v>
      </c>
      <c r="F248" s="277">
        <v>0</v>
      </c>
      <c r="G248" s="277"/>
      <c r="H248" s="277"/>
      <c r="I248" s="277"/>
      <c r="J248" s="277"/>
      <c r="K248" s="277"/>
      <c r="L248" s="277"/>
      <c r="M248" s="277"/>
      <c r="N248" s="277"/>
      <c r="O248" s="277"/>
      <c r="P248" s="277"/>
      <c r="Q248" s="277"/>
      <c r="R248" s="277"/>
      <c r="S248" s="277"/>
      <c r="T248" s="277"/>
      <c r="U248" s="277"/>
      <c r="V248" s="277"/>
      <c r="W248" s="277"/>
      <c r="X248" s="277"/>
      <c r="Y248" s="277"/>
      <c r="Z248" s="277"/>
      <c r="AA248" s="277"/>
      <c r="AB248" s="277"/>
      <c r="AC248" s="277"/>
      <c r="AD248" s="277"/>
      <c r="AE248" s="277"/>
      <c r="AF248" s="277"/>
      <c r="AG248" s="277"/>
      <c r="AH248" s="277"/>
      <c r="AI248" s="277"/>
      <c r="AJ248" s="277"/>
      <c r="AK248" s="277"/>
      <c r="AL248" s="277"/>
      <c r="AM248" s="277"/>
      <c r="AN248" s="277"/>
      <c r="AO248" s="277"/>
      <c r="AP248" s="277"/>
      <c r="AQ248" s="277"/>
      <c r="AR248" s="277"/>
      <c r="AS248" s="277"/>
      <c r="AT248" s="277"/>
      <c r="AU248" s="277"/>
      <c r="AV248" s="277"/>
      <c r="AW248" s="277"/>
      <c r="AX248" s="277"/>
      <c r="AY248" s="277"/>
      <c r="AZ248" s="277"/>
      <c r="BA248" s="277"/>
      <c r="BB248" s="277"/>
      <c r="BC248" s="277"/>
      <c r="BD248" s="277">
        <f>$F$248*G198</f>
        <v>0</v>
      </c>
      <c r="BE248" s="277">
        <f t="shared" ref="BE248:BN248" si="224">$F$248*H198</f>
        <v>0</v>
      </c>
      <c r="BF248" s="277">
        <f t="shared" si="224"/>
        <v>0</v>
      </c>
      <c r="BG248" s="277">
        <f t="shared" si="224"/>
        <v>0</v>
      </c>
      <c r="BH248" s="277">
        <f t="shared" si="224"/>
        <v>0</v>
      </c>
      <c r="BI248" s="277">
        <f t="shared" si="224"/>
        <v>0</v>
      </c>
      <c r="BJ248" s="277">
        <f t="shared" si="224"/>
        <v>0</v>
      </c>
      <c r="BK248" s="277">
        <f t="shared" si="224"/>
        <v>0</v>
      </c>
      <c r="BL248" s="277">
        <f t="shared" si="224"/>
        <v>0</v>
      </c>
      <c r="BM248" s="277">
        <f t="shared" si="224"/>
        <v>0</v>
      </c>
      <c r="BN248" s="277">
        <f t="shared" si="224"/>
        <v>0</v>
      </c>
    </row>
    <row r="249" spans="2:66" ht="15" hidden="1" thickBot="1" x14ac:dyDescent="0.4">
      <c r="B249" s="280">
        <v>51</v>
      </c>
      <c r="C249" s="286"/>
      <c r="D249" s="286"/>
      <c r="E249" s="277">
        <v>0</v>
      </c>
      <c r="F249" s="277">
        <v>0</v>
      </c>
      <c r="G249" s="277"/>
      <c r="H249" s="277"/>
      <c r="I249" s="277"/>
      <c r="J249" s="277"/>
      <c r="K249" s="277"/>
      <c r="L249" s="277"/>
      <c r="M249" s="277"/>
      <c r="N249" s="277"/>
      <c r="O249" s="277"/>
      <c r="P249" s="277"/>
      <c r="Q249" s="277"/>
      <c r="R249" s="277"/>
      <c r="S249" s="277"/>
      <c r="T249" s="277"/>
      <c r="U249" s="277"/>
      <c r="V249" s="277"/>
      <c r="W249" s="277"/>
      <c r="X249" s="277"/>
      <c r="Y249" s="277"/>
      <c r="Z249" s="277"/>
      <c r="AA249" s="277"/>
      <c r="AB249" s="277"/>
      <c r="AC249" s="277"/>
      <c r="AD249" s="277"/>
      <c r="AE249" s="277"/>
      <c r="AF249" s="277"/>
      <c r="AG249" s="277"/>
      <c r="AH249" s="277"/>
      <c r="AI249" s="277"/>
      <c r="AJ249" s="277"/>
      <c r="AK249" s="277"/>
      <c r="AL249" s="277"/>
      <c r="AM249" s="277"/>
      <c r="AN249" s="277"/>
      <c r="AO249" s="277"/>
      <c r="AP249" s="277"/>
      <c r="AQ249" s="277"/>
      <c r="AR249" s="277"/>
      <c r="AS249" s="277"/>
      <c r="AT249" s="277"/>
      <c r="AU249" s="277"/>
      <c r="AV249" s="277"/>
      <c r="AW249" s="277"/>
      <c r="AX249" s="277"/>
      <c r="AY249" s="277"/>
      <c r="AZ249" s="277"/>
      <c r="BA249" s="277"/>
      <c r="BB249" s="277"/>
      <c r="BC249" s="277"/>
      <c r="BD249" s="277"/>
      <c r="BE249" s="277">
        <f>$F$249*G198</f>
        <v>0</v>
      </c>
      <c r="BF249" s="277">
        <f t="shared" ref="BF249:BN249" si="225">$F$249*H198</f>
        <v>0</v>
      </c>
      <c r="BG249" s="277">
        <f t="shared" si="225"/>
        <v>0</v>
      </c>
      <c r="BH249" s="277">
        <f t="shared" si="225"/>
        <v>0</v>
      </c>
      <c r="BI249" s="277">
        <f t="shared" si="225"/>
        <v>0</v>
      </c>
      <c r="BJ249" s="277">
        <f t="shared" si="225"/>
        <v>0</v>
      </c>
      <c r="BK249" s="277">
        <f t="shared" si="225"/>
        <v>0</v>
      </c>
      <c r="BL249" s="277">
        <f t="shared" si="225"/>
        <v>0</v>
      </c>
      <c r="BM249" s="277">
        <f t="shared" si="225"/>
        <v>0</v>
      </c>
      <c r="BN249" s="277">
        <f t="shared" si="225"/>
        <v>0</v>
      </c>
    </row>
    <row r="250" spans="2:66" ht="15" hidden="1" thickBot="1" x14ac:dyDescent="0.4">
      <c r="B250" s="280">
        <v>52</v>
      </c>
      <c r="C250" s="286"/>
      <c r="D250" s="286"/>
      <c r="E250" s="277">
        <v>0</v>
      </c>
      <c r="F250" s="277">
        <v>0</v>
      </c>
      <c r="G250" s="277"/>
      <c r="H250" s="277"/>
      <c r="I250" s="277"/>
      <c r="J250" s="277"/>
      <c r="K250" s="277"/>
      <c r="L250" s="277"/>
      <c r="M250" s="277"/>
      <c r="N250" s="277"/>
      <c r="O250" s="277"/>
      <c r="P250" s="277"/>
      <c r="Q250" s="277"/>
      <c r="R250" s="277"/>
      <c r="S250" s="277"/>
      <c r="T250" s="277"/>
      <c r="U250" s="277"/>
      <c r="V250" s="277"/>
      <c r="W250" s="277"/>
      <c r="X250" s="277"/>
      <c r="Y250" s="277"/>
      <c r="Z250" s="277"/>
      <c r="AA250" s="277"/>
      <c r="AB250" s="277"/>
      <c r="AC250" s="277"/>
      <c r="AD250" s="277"/>
      <c r="AE250" s="277"/>
      <c r="AF250" s="277"/>
      <c r="AG250" s="277"/>
      <c r="AH250" s="277"/>
      <c r="AI250" s="277"/>
      <c r="AJ250" s="277"/>
      <c r="AK250" s="277"/>
      <c r="AL250" s="277"/>
      <c r="AM250" s="277"/>
      <c r="AN250" s="277"/>
      <c r="AO250" s="277"/>
      <c r="AP250" s="277"/>
      <c r="AQ250" s="277"/>
      <c r="AR250" s="277"/>
      <c r="AS250" s="277"/>
      <c r="AT250" s="277"/>
      <c r="AU250" s="277"/>
      <c r="AV250" s="277"/>
      <c r="AW250" s="277"/>
      <c r="AX250" s="277"/>
      <c r="AY250" s="277"/>
      <c r="AZ250" s="277"/>
      <c r="BA250" s="277"/>
      <c r="BB250" s="277"/>
      <c r="BC250" s="277"/>
      <c r="BD250" s="277"/>
      <c r="BE250" s="277"/>
      <c r="BF250" s="277">
        <f>$F$250*G198</f>
        <v>0</v>
      </c>
      <c r="BG250" s="277">
        <f t="shared" ref="BG250:BN250" si="226">$F$250*H198</f>
        <v>0</v>
      </c>
      <c r="BH250" s="277">
        <f t="shared" si="226"/>
        <v>0</v>
      </c>
      <c r="BI250" s="277">
        <f t="shared" si="226"/>
        <v>0</v>
      </c>
      <c r="BJ250" s="277">
        <f t="shared" si="226"/>
        <v>0</v>
      </c>
      <c r="BK250" s="277">
        <f t="shared" si="226"/>
        <v>0</v>
      </c>
      <c r="BL250" s="277">
        <f t="shared" si="226"/>
        <v>0</v>
      </c>
      <c r="BM250" s="277">
        <f t="shared" si="226"/>
        <v>0</v>
      </c>
      <c r="BN250" s="277">
        <f t="shared" si="226"/>
        <v>0</v>
      </c>
    </row>
    <row r="251" spans="2:66" ht="15" hidden="1" thickBot="1" x14ac:dyDescent="0.4">
      <c r="B251" s="280">
        <v>53</v>
      </c>
      <c r="C251" s="286"/>
      <c r="D251" s="286"/>
      <c r="E251" s="277">
        <v>0</v>
      </c>
      <c r="F251" s="277">
        <v>0</v>
      </c>
      <c r="G251" s="277"/>
      <c r="H251" s="277"/>
      <c r="I251" s="277"/>
      <c r="J251" s="277"/>
      <c r="K251" s="277"/>
      <c r="L251" s="277"/>
      <c r="M251" s="277"/>
      <c r="N251" s="277"/>
      <c r="O251" s="277"/>
      <c r="P251" s="277"/>
      <c r="Q251" s="277"/>
      <c r="R251" s="277"/>
      <c r="S251" s="277"/>
      <c r="T251" s="277"/>
      <c r="U251" s="277"/>
      <c r="V251" s="277"/>
      <c r="W251" s="277"/>
      <c r="X251" s="277"/>
      <c r="Y251" s="277"/>
      <c r="Z251" s="277"/>
      <c r="AA251" s="277"/>
      <c r="AB251" s="277"/>
      <c r="AC251" s="277"/>
      <c r="AD251" s="277"/>
      <c r="AE251" s="277"/>
      <c r="AF251" s="277"/>
      <c r="AG251" s="277"/>
      <c r="AH251" s="277"/>
      <c r="AI251" s="277"/>
      <c r="AJ251" s="277"/>
      <c r="AK251" s="277"/>
      <c r="AL251" s="277"/>
      <c r="AM251" s="277"/>
      <c r="AN251" s="277"/>
      <c r="AO251" s="277"/>
      <c r="AP251" s="277"/>
      <c r="AQ251" s="277"/>
      <c r="AR251" s="277"/>
      <c r="AS251" s="277"/>
      <c r="AT251" s="277"/>
      <c r="AU251" s="277"/>
      <c r="AV251" s="277"/>
      <c r="AW251" s="277"/>
      <c r="AX251" s="277"/>
      <c r="AY251" s="277"/>
      <c r="AZ251" s="277"/>
      <c r="BA251" s="277"/>
      <c r="BB251" s="277"/>
      <c r="BC251" s="277"/>
      <c r="BD251" s="277"/>
      <c r="BE251" s="277"/>
      <c r="BF251" s="277"/>
      <c r="BG251" s="277">
        <f>$F$251*G198</f>
        <v>0</v>
      </c>
      <c r="BH251" s="277">
        <f t="shared" ref="BH251:BN251" si="227">$F$251*H198</f>
        <v>0</v>
      </c>
      <c r="BI251" s="277">
        <f t="shared" si="227"/>
        <v>0</v>
      </c>
      <c r="BJ251" s="277">
        <f t="shared" si="227"/>
        <v>0</v>
      </c>
      <c r="BK251" s="277">
        <f t="shared" si="227"/>
        <v>0</v>
      </c>
      <c r="BL251" s="277">
        <f t="shared" si="227"/>
        <v>0</v>
      </c>
      <c r="BM251" s="277">
        <f t="shared" si="227"/>
        <v>0</v>
      </c>
      <c r="BN251" s="277">
        <f t="shared" si="227"/>
        <v>0</v>
      </c>
    </row>
    <row r="252" spans="2:66" ht="15" hidden="1" thickBot="1" x14ac:dyDescent="0.4">
      <c r="B252" s="280">
        <v>54</v>
      </c>
      <c r="C252" s="286"/>
      <c r="D252" s="286"/>
      <c r="E252" s="277">
        <v>0</v>
      </c>
      <c r="F252" s="277">
        <v>0</v>
      </c>
      <c r="G252" s="277"/>
      <c r="H252" s="277"/>
      <c r="I252" s="277"/>
      <c r="J252" s="277"/>
      <c r="K252" s="277"/>
      <c r="L252" s="277"/>
      <c r="M252" s="277"/>
      <c r="N252" s="277"/>
      <c r="O252" s="277"/>
      <c r="P252" s="277"/>
      <c r="Q252" s="277"/>
      <c r="R252" s="277"/>
      <c r="S252" s="277"/>
      <c r="T252" s="277"/>
      <c r="U252" s="277"/>
      <c r="V252" s="277"/>
      <c r="W252" s="277"/>
      <c r="X252" s="277"/>
      <c r="Y252" s="277"/>
      <c r="Z252" s="277"/>
      <c r="AA252" s="277"/>
      <c r="AB252" s="277"/>
      <c r="AC252" s="277"/>
      <c r="AD252" s="277"/>
      <c r="AE252" s="277"/>
      <c r="AF252" s="277"/>
      <c r="AG252" s="277"/>
      <c r="AH252" s="277"/>
      <c r="AI252" s="277"/>
      <c r="AJ252" s="277"/>
      <c r="AK252" s="277"/>
      <c r="AL252" s="277"/>
      <c r="AM252" s="277"/>
      <c r="AN252" s="277"/>
      <c r="AO252" s="277"/>
      <c r="AP252" s="277"/>
      <c r="AQ252" s="277"/>
      <c r="AR252" s="277"/>
      <c r="AS252" s="277"/>
      <c r="AT252" s="277"/>
      <c r="AU252" s="277"/>
      <c r="AV252" s="277"/>
      <c r="AW252" s="277"/>
      <c r="AX252" s="277"/>
      <c r="AY252" s="277"/>
      <c r="AZ252" s="277"/>
      <c r="BA252" s="277"/>
      <c r="BB252" s="277"/>
      <c r="BC252" s="277"/>
      <c r="BD252" s="277"/>
      <c r="BE252" s="277"/>
      <c r="BF252" s="277"/>
      <c r="BG252" s="277"/>
      <c r="BH252" s="277">
        <f>$F$252*G198</f>
        <v>0</v>
      </c>
      <c r="BI252" s="277">
        <f t="shared" ref="BI252:BN252" si="228">$F$252*H198</f>
        <v>0</v>
      </c>
      <c r="BJ252" s="277">
        <f t="shared" si="228"/>
        <v>0</v>
      </c>
      <c r="BK252" s="277">
        <f t="shared" si="228"/>
        <v>0</v>
      </c>
      <c r="BL252" s="277">
        <f t="shared" si="228"/>
        <v>0</v>
      </c>
      <c r="BM252" s="277">
        <f t="shared" si="228"/>
        <v>0</v>
      </c>
      <c r="BN252" s="277">
        <f t="shared" si="228"/>
        <v>0</v>
      </c>
    </row>
    <row r="253" spans="2:66" ht="15" hidden="1" thickBot="1" x14ac:dyDescent="0.4">
      <c r="B253" s="280">
        <v>55</v>
      </c>
      <c r="C253" s="286"/>
      <c r="D253" s="286"/>
      <c r="E253" s="277">
        <v>0</v>
      </c>
      <c r="F253" s="277">
        <v>0</v>
      </c>
      <c r="G253" s="277"/>
      <c r="H253" s="277"/>
      <c r="I253" s="277"/>
      <c r="J253" s="277"/>
      <c r="K253" s="277"/>
      <c r="L253" s="277"/>
      <c r="M253" s="277"/>
      <c r="N253" s="277"/>
      <c r="O253" s="277"/>
      <c r="P253" s="277"/>
      <c r="Q253" s="277"/>
      <c r="R253" s="277"/>
      <c r="S253" s="277"/>
      <c r="T253" s="277"/>
      <c r="U253" s="277"/>
      <c r="V253" s="277"/>
      <c r="W253" s="277"/>
      <c r="X253" s="277"/>
      <c r="Y253" s="277"/>
      <c r="Z253" s="277"/>
      <c r="AA253" s="277"/>
      <c r="AB253" s="277"/>
      <c r="AC253" s="277"/>
      <c r="AD253" s="277"/>
      <c r="AE253" s="277"/>
      <c r="AF253" s="277"/>
      <c r="AG253" s="277"/>
      <c r="AH253" s="277"/>
      <c r="AI253" s="277"/>
      <c r="AJ253" s="277"/>
      <c r="AK253" s="277"/>
      <c r="AL253" s="277"/>
      <c r="AM253" s="277"/>
      <c r="AN253" s="277"/>
      <c r="AO253" s="277"/>
      <c r="AP253" s="277"/>
      <c r="AQ253" s="277"/>
      <c r="AR253" s="277"/>
      <c r="AS253" s="277"/>
      <c r="AT253" s="277"/>
      <c r="AU253" s="277"/>
      <c r="AV253" s="277"/>
      <c r="AW253" s="277"/>
      <c r="AX253" s="277"/>
      <c r="AY253" s="277"/>
      <c r="AZ253" s="277"/>
      <c r="BA253" s="277"/>
      <c r="BB253" s="277"/>
      <c r="BC253" s="277"/>
      <c r="BD253" s="277"/>
      <c r="BE253" s="277"/>
      <c r="BF253" s="277"/>
      <c r="BG253" s="277"/>
      <c r="BH253" s="277"/>
      <c r="BI253" s="277">
        <f t="shared" ref="BI253:BN253" si="229">$F$253*G198</f>
        <v>0</v>
      </c>
      <c r="BJ253" s="277">
        <f t="shared" si="229"/>
        <v>0</v>
      </c>
      <c r="BK253" s="277">
        <f t="shared" si="229"/>
        <v>0</v>
      </c>
      <c r="BL253" s="277">
        <f t="shared" si="229"/>
        <v>0</v>
      </c>
      <c r="BM253" s="277">
        <f t="shared" si="229"/>
        <v>0</v>
      </c>
      <c r="BN253" s="277">
        <f t="shared" si="229"/>
        <v>0</v>
      </c>
    </row>
    <row r="254" spans="2:66" ht="15" hidden="1" thickBot="1" x14ac:dyDescent="0.4">
      <c r="B254" s="280">
        <v>56</v>
      </c>
      <c r="C254" s="286"/>
      <c r="D254" s="286"/>
      <c r="E254" s="277">
        <v>0</v>
      </c>
      <c r="F254" s="277">
        <v>0</v>
      </c>
      <c r="G254" s="277"/>
      <c r="H254" s="277"/>
      <c r="I254" s="277"/>
      <c r="J254" s="277"/>
      <c r="K254" s="277"/>
      <c r="L254" s="277"/>
      <c r="M254" s="277"/>
      <c r="N254" s="277"/>
      <c r="O254" s="277"/>
      <c r="P254" s="277"/>
      <c r="Q254" s="277"/>
      <c r="R254" s="277"/>
      <c r="S254" s="277"/>
      <c r="T254" s="277"/>
      <c r="U254" s="277"/>
      <c r="V254" s="277"/>
      <c r="W254" s="277"/>
      <c r="X254" s="277"/>
      <c r="Y254" s="277"/>
      <c r="Z254" s="277"/>
      <c r="AA254" s="277"/>
      <c r="AB254" s="277"/>
      <c r="AC254" s="277"/>
      <c r="AD254" s="277"/>
      <c r="AE254" s="277"/>
      <c r="AF254" s="277"/>
      <c r="AG254" s="277"/>
      <c r="AH254" s="277"/>
      <c r="AI254" s="277"/>
      <c r="AJ254" s="277"/>
      <c r="AK254" s="277"/>
      <c r="AL254" s="277"/>
      <c r="AM254" s="277"/>
      <c r="AN254" s="277"/>
      <c r="AO254" s="277"/>
      <c r="AP254" s="277"/>
      <c r="AQ254" s="277"/>
      <c r="AR254" s="277"/>
      <c r="AS254" s="277"/>
      <c r="AT254" s="277"/>
      <c r="AU254" s="277"/>
      <c r="AV254" s="277"/>
      <c r="AW254" s="277"/>
      <c r="AX254" s="277"/>
      <c r="AY254" s="277"/>
      <c r="AZ254" s="277"/>
      <c r="BA254" s="277"/>
      <c r="BB254" s="277"/>
      <c r="BC254" s="277"/>
      <c r="BD254" s="277"/>
      <c r="BE254" s="277"/>
      <c r="BF254" s="277"/>
      <c r="BG254" s="277"/>
      <c r="BH254" s="277"/>
      <c r="BI254" s="277"/>
      <c r="BJ254" s="277">
        <f>$F$254*G198</f>
        <v>0</v>
      </c>
      <c r="BK254" s="277">
        <f>$F$254*H198</f>
        <v>0</v>
      </c>
      <c r="BL254" s="277">
        <f>$F$254*I198</f>
        <v>0</v>
      </c>
      <c r="BM254" s="277">
        <f>$F$254*J198</f>
        <v>0</v>
      </c>
      <c r="BN254" s="277">
        <f>$F$254*K198</f>
        <v>0</v>
      </c>
    </row>
    <row r="255" spans="2:66" ht="15" hidden="1" thickBot="1" x14ac:dyDescent="0.4">
      <c r="B255" s="280">
        <v>57</v>
      </c>
      <c r="C255" s="286"/>
      <c r="D255" s="286"/>
      <c r="E255" s="277">
        <v>0</v>
      </c>
      <c r="F255" s="277">
        <v>0</v>
      </c>
      <c r="G255" s="277"/>
      <c r="H255" s="277"/>
      <c r="I255" s="277"/>
      <c r="J255" s="277"/>
      <c r="K255" s="277"/>
      <c r="L255" s="277"/>
      <c r="M255" s="277"/>
      <c r="N255" s="277"/>
      <c r="O255" s="277"/>
      <c r="P255" s="277"/>
      <c r="Q255" s="277"/>
      <c r="R255" s="277"/>
      <c r="S255" s="277"/>
      <c r="T255" s="277"/>
      <c r="U255" s="277"/>
      <c r="V255" s="277"/>
      <c r="W255" s="277"/>
      <c r="X255" s="277"/>
      <c r="Y255" s="277"/>
      <c r="Z255" s="277"/>
      <c r="AA255" s="277"/>
      <c r="AB255" s="277"/>
      <c r="AC255" s="277"/>
      <c r="AD255" s="277"/>
      <c r="AE255" s="277"/>
      <c r="AF255" s="277"/>
      <c r="AG255" s="277"/>
      <c r="AH255" s="277"/>
      <c r="AI255" s="277"/>
      <c r="AJ255" s="277"/>
      <c r="AK255" s="277"/>
      <c r="AL255" s="277"/>
      <c r="AM255" s="277"/>
      <c r="AN255" s="277"/>
      <c r="AO255" s="277"/>
      <c r="AP255" s="277"/>
      <c r="AQ255" s="277"/>
      <c r="AR255" s="277"/>
      <c r="AS255" s="277"/>
      <c r="AT255" s="277"/>
      <c r="AU255" s="277"/>
      <c r="AV255" s="277"/>
      <c r="AW255" s="277"/>
      <c r="AX255" s="277"/>
      <c r="AY255" s="277"/>
      <c r="AZ255" s="277"/>
      <c r="BA255" s="277"/>
      <c r="BB255" s="277"/>
      <c r="BC255" s="277"/>
      <c r="BD255" s="277"/>
      <c r="BE255" s="277"/>
      <c r="BF255" s="277"/>
      <c r="BG255" s="277"/>
      <c r="BH255" s="277"/>
      <c r="BI255" s="277"/>
      <c r="BJ255" s="277"/>
      <c r="BK255" s="277">
        <f>$F$255*G198</f>
        <v>0</v>
      </c>
      <c r="BL255" s="277">
        <f>$F$255*H198</f>
        <v>0</v>
      </c>
      <c r="BM255" s="277">
        <f>$F$255*I198</f>
        <v>0</v>
      </c>
      <c r="BN255" s="277">
        <f>$F$255*J198</f>
        <v>0</v>
      </c>
    </row>
    <row r="256" spans="2:66" ht="15" hidden="1" thickBot="1" x14ac:dyDescent="0.4">
      <c r="B256" s="280">
        <v>58</v>
      </c>
      <c r="C256" s="286"/>
      <c r="D256" s="286"/>
      <c r="E256" s="277">
        <v>0</v>
      </c>
      <c r="F256" s="277">
        <v>0</v>
      </c>
      <c r="G256" s="277"/>
      <c r="H256" s="277"/>
      <c r="I256" s="277"/>
      <c r="J256" s="277"/>
      <c r="K256" s="277"/>
      <c r="L256" s="277"/>
      <c r="M256" s="277"/>
      <c r="N256" s="277"/>
      <c r="O256" s="277"/>
      <c r="P256" s="277"/>
      <c r="Q256" s="277"/>
      <c r="R256" s="277"/>
      <c r="S256" s="277"/>
      <c r="T256" s="277"/>
      <c r="U256" s="277"/>
      <c r="V256" s="277"/>
      <c r="W256" s="277"/>
      <c r="X256" s="277"/>
      <c r="Y256" s="277"/>
      <c r="Z256" s="277"/>
      <c r="AA256" s="277"/>
      <c r="AB256" s="277"/>
      <c r="AC256" s="277"/>
      <c r="AD256" s="277"/>
      <c r="AE256" s="277"/>
      <c r="AF256" s="277"/>
      <c r="AG256" s="277"/>
      <c r="AH256" s="277"/>
      <c r="AI256" s="277"/>
      <c r="AJ256" s="277"/>
      <c r="AK256" s="277"/>
      <c r="AL256" s="277"/>
      <c r="AM256" s="277"/>
      <c r="AN256" s="277"/>
      <c r="AO256" s="277"/>
      <c r="AP256" s="277"/>
      <c r="AQ256" s="277"/>
      <c r="AR256" s="277"/>
      <c r="AS256" s="277"/>
      <c r="AT256" s="277"/>
      <c r="AU256" s="277"/>
      <c r="AV256" s="277"/>
      <c r="AW256" s="277"/>
      <c r="AX256" s="277"/>
      <c r="AY256" s="277"/>
      <c r="AZ256" s="277"/>
      <c r="BA256" s="277"/>
      <c r="BB256" s="277"/>
      <c r="BC256" s="277"/>
      <c r="BD256" s="277"/>
      <c r="BE256" s="277"/>
      <c r="BF256" s="277"/>
      <c r="BG256" s="277"/>
      <c r="BH256" s="277"/>
      <c r="BI256" s="277"/>
      <c r="BJ256" s="277"/>
      <c r="BK256" s="277"/>
      <c r="BL256" s="277">
        <f>$F$256*G198</f>
        <v>0</v>
      </c>
      <c r="BM256" s="277">
        <f>$F$256*H198</f>
        <v>0</v>
      </c>
      <c r="BN256" s="277">
        <f>$F$256*I198</f>
        <v>0</v>
      </c>
    </row>
    <row r="257" spans="2:66" ht="15" hidden="1" thickBot="1" x14ac:dyDescent="0.4">
      <c r="B257" s="280">
        <v>59</v>
      </c>
      <c r="C257" s="286"/>
      <c r="D257" s="286"/>
      <c r="E257" s="277">
        <v>0</v>
      </c>
      <c r="F257" s="277">
        <v>0</v>
      </c>
      <c r="G257" s="277"/>
      <c r="H257" s="277"/>
      <c r="I257" s="277"/>
      <c r="J257" s="277"/>
      <c r="K257" s="277"/>
      <c r="L257" s="277"/>
      <c r="M257" s="277"/>
      <c r="N257" s="277"/>
      <c r="O257" s="277"/>
      <c r="P257" s="277"/>
      <c r="Q257" s="277"/>
      <c r="R257" s="277"/>
      <c r="S257" s="277"/>
      <c r="T257" s="277"/>
      <c r="U257" s="277"/>
      <c r="V257" s="277"/>
      <c r="W257" s="277"/>
      <c r="X257" s="277"/>
      <c r="Y257" s="277"/>
      <c r="Z257" s="277"/>
      <c r="AA257" s="277"/>
      <c r="AB257" s="277"/>
      <c r="AC257" s="277"/>
      <c r="AD257" s="277"/>
      <c r="AE257" s="277"/>
      <c r="AF257" s="277"/>
      <c r="AG257" s="277"/>
      <c r="AH257" s="277"/>
      <c r="AI257" s="277"/>
      <c r="AJ257" s="277"/>
      <c r="AK257" s="277"/>
      <c r="AL257" s="277"/>
      <c r="AM257" s="277"/>
      <c r="AN257" s="277"/>
      <c r="AO257" s="277"/>
      <c r="AP257" s="277"/>
      <c r="AQ257" s="277"/>
      <c r="AR257" s="277"/>
      <c r="AS257" s="277"/>
      <c r="AT257" s="277"/>
      <c r="AU257" s="277"/>
      <c r="AV257" s="277"/>
      <c r="AW257" s="277"/>
      <c r="AX257" s="277"/>
      <c r="AY257" s="277"/>
      <c r="AZ257" s="277"/>
      <c r="BA257" s="277"/>
      <c r="BB257" s="277"/>
      <c r="BC257" s="277"/>
      <c r="BD257" s="277"/>
      <c r="BE257" s="277"/>
      <c r="BF257" s="277"/>
      <c r="BG257" s="277"/>
      <c r="BH257" s="277"/>
      <c r="BI257" s="277"/>
      <c r="BJ257" s="277"/>
      <c r="BK257" s="277"/>
      <c r="BL257" s="277"/>
      <c r="BM257" s="277">
        <f>$F$257*G198</f>
        <v>0</v>
      </c>
      <c r="BN257" s="277">
        <f>$F$257*H198</f>
        <v>0</v>
      </c>
    </row>
    <row r="258" spans="2:66" ht="15" hidden="1" thickBot="1" x14ac:dyDescent="0.4">
      <c r="B258" s="280">
        <v>60</v>
      </c>
      <c r="C258" s="286"/>
      <c r="D258" s="286"/>
      <c r="E258" s="277">
        <v>0</v>
      </c>
      <c r="F258" s="277">
        <v>0</v>
      </c>
      <c r="G258" s="277"/>
      <c r="H258" s="277"/>
      <c r="I258" s="277"/>
      <c r="J258" s="277"/>
      <c r="K258" s="277"/>
      <c r="L258" s="277"/>
      <c r="M258" s="277"/>
      <c r="N258" s="277"/>
      <c r="O258" s="277"/>
      <c r="P258" s="277"/>
      <c r="Q258" s="277"/>
      <c r="R258" s="277"/>
      <c r="S258" s="277"/>
      <c r="T258" s="277"/>
      <c r="U258" s="277"/>
      <c r="V258" s="277"/>
      <c r="W258" s="277"/>
      <c r="X258" s="277"/>
      <c r="Y258" s="277"/>
      <c r="Z258" s="277"/>
      <c r="AA258" s="277"/>
      <c r="AB258" s="277"/>
      <c r="AC258" s="277"/>
      <c r="AD258" s="277"/>
      <c r="AE258" s="277"/>
      <c r="AF258" s="277"/>
      <c r="AG258" s="277"/>
      <c r="AH258" s="277"/>
      <c r="AI258" s="277"/>
      <c r="AJ258" s="277"/>
      <c r="AK258" s="277"/>
      <c r="AL258" s="277"/>
      <c r="AM258" s="277"/>
      <c r="AN258" s="277"/>
      <c r="AO258" s="277"/>
      <c r="AP258" s="277"/>
      <c r="AQ258" s="277"/>
      <c r="AR258" s="277"/>
      <c r="AS258" s="277"/>
      <c r="AT258" s="277"/>
      <c r="AU258" s="277"/>
      <c r="AV258" s="277"/>
      <c r="AW258" s="277"/>
      <c r="AX258" s="277"/>
      <c r="AY258" s="277"/>
      <c r="AZ258" s="277"/>
      <c r="BA258" s="277"/>
      <c r="BB258" s="277"/>
      <c r="BC258" s="277"/>
      <c r="BD258" s="277"/>
      <c r="BE258" s="277"/>
      <c r="BF258" s="277"/>
      <c r="BG258" s="277"/>
      <c r="BH258" s="277"/>
      <c r="BI258" s="277"/>
      <c r="BJ258" s="277"/>
      <c r="BK258" s="277"/>
      <c r="BL258" s="277"/>
      <c r="BM258" s="277"/>
      <c r="BN258" s="277">
        <f>$F$258*G198</f>
        <v>0</v>
      </c>
    </row>
    <row r="259" spans="2:66" hidden="1" x14ac:dyDescent="0.3">
      <c r="C259" s="279"/>
      <c r="D259" s="279"/>
      <c r="E259" s="277"/>
      <c r="F259" s="277"/>
      <c r="G259" s="277">
        <f t="shared" ref="G259:AL259" si="230">SUM(G199:G258)</f>
        <v>0</v>
      </c>
      <c r="H259" s="277">
        <f t="shared" si="230"/>
        <v>0</v>
      </c>
      <c r="I259" s="277">
        <f t="shared" si="230"/>
        <v>0</v>
      </c>
      <c r="J259" s="277">
        <f t="shared" si="230"/>
        <v>0</v>
      </c>
      <c r="K259" s="277">
        <f t="shared" si="230"/>
        <v>0</v>
      </c>
      <c r="L259" s="277">
        <f t="shared" si="230"/>
        <v>0</v>
      </c>
      <c r="M259" s="277">
        <f t="shared" si="230"/>
        <v>0</v>
      </c>
      <c r="N259" s="277">
        <f t="shared" si="230"/>
        <v>0</v>
      </c>
      <c r="O259" s="277">
        <f t="shared" si="230"/>
        <v>0</v>
      </c>
      <c r="P259" s="277">
        <f t="shared" si="230"/>
        <v>0</v>
      </c>
      <c r="Q259" s="277">
        <f t="shared" si="230"/>
        <v>0</v>
      </c>
      <c r="R259" s="277">
        <f t="shared" si="230"/>
        <v>0</v>
      </c>
      <c r="S259" s="277">
        <f t="shared" si="230"/>
        <v>0</v>
      </c>
      <c r="T259" s="277">
        <f t="shared" si="230"/>
        <v>0</v>
      </c>
      <c r="U259" s="277">
        <f t="shared" si="230"/>
        <v>0</v>
      </c>
      <c r="V259" s="277">
        <f t="shared" si="230"/>
        <v>0</v>
      </c>
      <c r="W259" s="277">
        <f t="shared" si="230"/>
        <v>0</v>
      </c>
      <c r="X259" s="277">
        <f t="shared" si="230"/>
        <v>0</v>
      </c>
      <c r="Y259" s="277">
        <f t="shared" si="230"/>
        <v>0</v>
      </c>
      <c r="Z259" s="277">
        <f t="shared" si="230"/>
        <v>0</v>
      </c>
      <c r="AA259" s="277">
        <f t="shared" si="230"/>
        <v>0</v>
      </c>
      <c r="AB259" s="277">
        <f t="shared" si="230"/>
        <v>0</v>
      </c>
      <c r="AC259" s="277">
        <f t="shared" si="230"/>
        <v>0</v>
      </c>
      <c r="AD259" s="277">
        <f t="shared" si="230"/>
        <v>0</v>
      </c>
      <c r="AE259" s="277">
        <f t="shared" si="230"/>
        <v>0</v>
      </c>
      <c r="AF259" s="277">
        <f t="shared" si="230"/>
        <v>0</v>
      </c>
      <c r="AG259" s="277">
        <f t="shared" si="230"/>
        <v>0</v>
      </c>
      <c r="AH259" s="277">
        <f t="shared" si="230"/>
        <v>0</v>
      </c>
      <c r="AI259" s="277">
        <f t="shared" si="230"/>
        <v>0</v>
      </c>
      <c r="AJ259" s="277">
        <f t="shared" si="230"/>
        <v>0</v>
      </c>
      <c r="AK259" s="277">
        <f t="shared" si="230"/>
        <v>0</v>
      </c>
      <c r="AL259" s="277">
        <f t="shared" si="230"/>
        <v>0</v>
      </c>
      <c r="AM259" s="277">
        <f t="shared" ref="AM259:BN259" si="231">SUM(AM199:AM258)</f>
        <v>0</v>
      </c>
      <c r="AN259" s="277">
        <f t="shared" si="231"/>
        <v>0</v>
      </c>
      <c r="AO259" s="277">
        <f t="shared" si="231"/>
        <v>0</v>
      </c>
      <c r="AP259" s="277">
        <f t="shared" si="231"/>
        <v>0</v>
      </c>
      <c r="AQ259" s="277">
        <f t="shared" si="231"/>
        <v>0</v>
      </c>
      <c r="AR259" s="277">
        <f t="shared" si="231"/>
        <v>0</v>
      </c>
      <c r="AS259" s="277">
        <f t="shared" si="231"/>
        <v>0</v>
      </c>
      <c r="AT259" s="277">
        <f t="shared" si="231"/>
        <v>0</v>
      </c>
      <c r="AU259" s="277">
        <f t="shared" si="231"/>
        <v>0</v>
      </c>
      <c r="AV259" s="277">
        <f t="shared" si="231"/>
        <v>0</v>
      </c>
      <c r="AW259" s="277">
        <f t="shared" si="231"/>
        <v>0</v>
      </c>
      <c r="AX259" s="277">
        <f t="shared" si="231"/>
        <v>0</v>
      </c>
      <c r="AY259" s="277">
        <f t="shared" si="231"/>
        <v>0</v>
      </c>
      <c r="AZ259" s="277">
        <f t="shared" si="231"/>
        <v>0</v>
      </c>
      <c r="BA259" s="277">
        <f t="shared" si="231"/>
        <v>0</v>
      </c>
      <c r="BB259" s="277">
        <f t="shared" si="231"/>
        <v>0</v>
      </c>
      <c r="BC259" s="277">
        <f t="shared" si="231"/>
        <v>0</v>
      </c>
      <c r="BD259" s="277">
        <f t="shared" si="231"/>
        <v>0</v>
      </c>
      <c r="BE259" s="277">
        <f t="shared" si="231"/>
        <v>0</v>
      </c>
      <c r="BF259" s="277">
        <f t="shared" si="231"/>
        <v>0</v>
      </c>
      <c r="BG259" s="277">
        <f t="shared" si="231"/>
        <v>0</v>
      </c>
      <c r="BH259" s="277">
        <f t="shared" si="231"/>
        <v>0</v>
      </c>
      <c r="BI259" s="277">
        <f t="shared" si="231"/>
        <v>0</v>
      </c>
      <c r="BJ259" s="277">
        <f t="shared" si="231"/>
        <v>0</v>
      </c>
      <c r="BK259" s="277">
        <f t="shared" si="231"/>
        <v>0</v>
      </c>
      <c r="BL259" s="277">
        <f t="shared" si="231"/>
        <v>0</v>
      </c>
      <c r="BM259" s="277">
        <f t="shared" si="231"/>
        <v>0</v>
      </c>
      <c r="BN259" s="277">
        <f t="shared" si="231"/>
        <v>0</v>
      </c>
    </row>
    <row r="260" spans="2:66" hidden="1" x14ac:dyDescent="0.3"/>
    <row r="261" spans="2:66" hidden="1" x14ac:dyDescent="0.3"/>
    <row r="262" spans="2:66" hidden="1" x14ac:dyDescent="0.3"/>
    <row r="263" spans="2:66" hidden="1" x14ac:dyDescent="0.3"/>
    <row r="264" spans="2:66" hidden="1" x14ac:dyDescent="0.3"/>
    <row r="265" spans="2:66" hidden="1" x14ac:dyDescent="0.3"/>
    <row r="266" spans="2:66" hidden="1" x14ac:dyDescent="0.3"/>
    <row r="267" spans="2:66" hidden="1" x14ac:dyDescent="0.3"/>
    <row r="268" spans="2:66" hidden="1" x14ac:dyDescent="0.3"/>
    <row r="269" spans="2:66" hidden="1" x14ac:dyDescent="0.3"/>
    <row r="270" spans="2:66" hidden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DE952-9C79-4501-B4FC-14AB7387105F}">
  <sheetPr>
    <tabColor rgb="FF002060"/>
  </sheetPr>
  <dimension ref="A1:BX14"/>
  <sheetViews>
    <sheetView showGridLines="0" zoomScaleNormal="100" workbookViewId="0">
      <pane xSplit="3" ySplit="4" topLeftCell="D6" activePane="bottomRight" state="frozen"/>
      <selection pane="topRight" activeCell="D1" sqref="D1"/>
      <selection pane="bottomLeft" activeCell="A5" sqref="A5"/>
      <selection pane="bottomRight" activeCell="J6" sqref="J6"/>
    </sheetView>
  </sheetViews>
  <sheetFormatPr defaultColWidth="8.81640625" defaultRowHeight="13" x14ac:dyDescent="0.3"/>
  <cols>
    <col min="1" max="1" width="36.36328125" style="1" customWidth="1"/>
    <col min="2" max="2" width="12.81640625" style="1" customWidth="1"/>
    <col min="3" max="3" width="10.81640625" style="1" customWidth="1"/>
    <col min="4" max="7" width="14.453125" style="57" customWidth="1"/>
    <col min="8" max="8" width="15.1796875" style="57" bestFit="1" customWidth="1"/>
    <col min="9" max="64" width="14.453125" style="57" customWidth="1"/>
    <col min="65" max="65" width="10.6328125" style="57" bestFit="1" customWidth="1"/>
    <col min="66" max="67" width="14.453125" style="57" customWidth="1"/>
    <col min="68" max="70" width="15.1796875" style="57" bestFit="1" customWidth="1"/>
    <col min="71" max="16384" width="8.81640625" style="57"/>
  </cols>
  <sheetData>
    <row r="1" spans="1:76" s="185" customFormat="1" ht="14.5" x14ac:dyDescent="0.35">
      <c r="A1" s="184" t="s">
        <v>28</v>
      </c>
    </row>
    <row r="2" spans="1:76" s="190" customFormat="1" ht="14" customHeight="1" x14ac:dyDescent="0.3">
      <c r="A2" s="187" t="s">
        <v>176</v>
      </c>
      <c r="B2" s="187"/>
      <c r="D2" s="191">
        <v>1</v>
      </c>
      <c r="E2" s="191">
        <f>D2+1</f>
        <v>2</v>
      </c>
      <c r="F2" s="191">
        <f>E2+1</f>
        <v>3</v>
      </c>
      <c r="G2" s="191">
        <f>F2+1</f>
        <v>4</v>
      </c>
      <c r="H2" s="191">
        <f>G2+1</f>
        <v>5</v>
      </c>
      <c r="I2" s="191"/>
      <c r="J2" s="189">
        <v>1</v>
      </c>
      <c r="K2" s="189">
        <f>J2+1</f>
        <v>2</v>
      </c>
      <c r="L2" s="189">
        <f t="shared" ref="L2:BQ2" si="0">K2+1</f>
        <v>3</v>
      </c>
      <c r="M2" s="189">
        <f t="shared" si="0"/>
        <v>4</v>
      </c>
      <c r="N2" s="189">
        <f t="shared" si="0"/>
        <v>5</v>
      </c>
      <c r="O2" s="189">
        <f t="shared" si="0"/>
        <v>6</v>
      </c>
      <c r="P2" s="189">
        <f t="shared" si="0"/>
        <v>7</v>
      </c>
      <c r="Q2" s="189">
        <f t="shared" si="0"/>
        <v>8</v>
      </c>
      <c r="R2" s="189">
        <f t="shared" si="0"/>
        <v>9</v>
      </c>
      <c r="S2" s="189">
        <f t="shared" si="0"/>
        <v>10</v>
      </c>
      <c r="T2" s="189">
        <f t="shared" si="0"/>
        <v>11</v>
      </c>
      <c r="U2" s="189">
        <f t="shared" si="0"/>
        <v>12</v>
      </c>
      <c r="V2" s="189">
        <f t="shared" si="0"/>
        <v>13</v>
      </c>
      <c r="W2" s="189">
        <f t="shared" si="0"/>
        <v>14</v>
      </c>
      <c r="X2" s="189">
        <f t="shared" si="0"/>
        <v>15</v>
      </c>
      <c r="Y2" s="189">
        <f t="shared" si="0"/>
        <v>16</v>
      </c>
      <c r="Z2" s="189">
        <f t="shared" si="0"/>
        <v>17</v>
      </c>
      <c r="AA2" s="189">
        <f t="shared" si="0"/>
        <v>18</v>
      </c>
      <c r="AB2" s="189">
        <f t="shared" si="0"/>
        <v>19</v>
      </c>
      <c r="AC2" s="189">
        <f t="shared" si="0"/>
        <v>20</v>
      </c>
      <c r="AD2" s="189">
        <f t="shared" si="0"/>
        <v>21</v>
      </c>
      <c r="AE2" s="189">
        <f t="shared" si="0"/>
        <v>22</v>
      </c>
      <c r="AF2" s="189">
        <f t="shared" si="0"/>
        <v>23</v>
      </c>
      <c r="AG2" s="189">
        <f t="shared" si="0"/>
        <v>24</v>
      </c>
      <c r="AH2" s="189">
        <f t="shared" si="0"/>
        <v>25</v>
      </c>
      <c r="AI2" s="189">
        <f t="shared" si="0"/>
        <v>26</v>
      </c>
      <c r="AJ2" s="189">
        <f t="shared" si="0"/>
        <v>27</v>
      </c>
      <c r="AK2" s="189">
        <f t="shared" si="0"/>
        <v>28</v>
      </c>
      <c r="AL2" s="189">
        <f t="shared" si="0"/>
        <v>29</v>
      </c>
      <c r="AM2" s="189">
        <f t="shared" si="0"/>
        <v>30</v>
      </c>
      <c r="AN2" s="189">
        <f t="shared" si="0"/>
        <v>31</v>
      </c>
      <c r="AO2" s="189">
        <f t="shared" si="0"/>
        <v>32</v>
      </c>
      <c r="AP2" s="189">
        <f t="shared" si="0"/>
        <v>33</v>
      </c>
      <c r="AQ2" s="189">
        <f t="shared" si="0"/>
        <v>34</v>
      </c>
      <c r="AR2" s="189">
        <f t="shared" si="0"/>
        <v>35</v>
      </c>
      <c r="AS2" s="189">
        <f t="shared" si="0"/>
        <v>36</v>
      </c>
      <c r="AT2" s="189">
        <f t="shared" si="0"/>
        <v>37</v>
      </c>
      <c r="AU2" s="189">
        <f t="shared" si="0"/>
        <v>38</v>
      </c>
      <c r="AV2" s="189">
        <f t="shared" si="0"/>
        <v>39</v>
      </c>
      <c r="AW2" s="189">
        <f t="shared" si="0"/>
        <v>40</v>
      </c>
      <c r="AX2" s="189">
        <f t="shared" si="0"/>
        <v>41</v>
      </c>
      <c r="AY2" s="189">
        <f t="shared" si="0"/>
        <v>42</v>
      </c>
      <c r="AZ2" s="189">
        <f t="shared" si="0"/>
        <v>43</v>
      </c>
      <c r="BA2" s="189">
        <f t="shared" si="0"/>
        <v>44</v>
      </c>
      <c r="BB2" s="189">
        <f t="shared" si="0"/>
        <v>45</v>
      </c>
      <c r="BC2" s="189">
        <f t="shared" si="0"/>
        <v>46</v>
      </c>
      <c r="BD2" s="189">
        <f t="shared" si="0"/>
        <v>47</v>
      </c>
      <c r="BE2" s="189">
        <f t="shared" si="0"/>
        <v>48</v>
      </c>
      <c r="BF2" s="189">
        <f t="shared" si="0"/>
        <v>49</v>
      </c>
      <c r="BG2" s="189">
        <f t="shared" si="0"/>
        <v>50</v>
      </c>
      <c r="BH2" s="189">
        <f t="shared" si="0"/>
        <v>51</v>
      </c>
      <c r="BI2" s="189">
        <f t="shared" si="0"/>
        <v>52</v>
      </c>
      <c r="BJ2" s="189">
        <f t="shared" si="0"/>
        <v>53</v>
      </c>
      <c r="BK2" s="189">
        <f t="shared" si="0"/>
        <v>54</v>
      </c>
      <c r="BL2" s="189">
        <f t="shared" si="0"/>
        <v>55</v>
      </c>
      <c r="BM2" s="189">
        <f t="shared" si="0"/>
        <v>56</v>
      </c>
      <c r="BN2" s="189">
        <f t="shared" si="0"/>
        <v>57</v>
      </c>
      <c r="BO2" s="189">
        <f t="shared" si="0"/>
        <v>58</v>
      </c>
      <c r="BP2" s="189">
        <f t="shared" si="0"/>
        <v>59</v>
      </c>
      <c r="BQ2" s="189">
        <f t="shared" si="0"/>
        <v>60</v>
      </c>
      <c r="BR2" s="189"/>
    </row>
    <row r="3" spans="1:76" s="111" customFormat="1" ht="14" customHeight="1" x14ac:dyDescent="0.35"/>
    <row r="4" spans="1:76" s="58" customFormat="1" x14ac:dyDescent="0.3">
      <c r="A4" s="58" t="s">
        <v>6</v>
      </c>
      <c r="B4" s="58" t="s">
        <v>146</v>
      </c>
    </row>
    <row r="5" spans="1:76" s="1" customFormat="1" x14ac:dyDescent="0.3"/>
    <row r="6" spans="1:76" x14ac:dyDescent="0.3">
      <c r="A6" s="139" t="s">
        <v>246</v>
      </c>
      <c r="B6" s="1" t="s">
        <v>148</v>
      </c>
      <c r="D6" s="57">
        <f>SUM(J6:U6)</f>
        <v>16395200</v>
      </c>
      <c r="E6" s="57">
        <f>SUM(V6:AG6)</f>
        <v>168632800</v>
      </c>
      <c r="F6" s="57">
        <f>SUM(AH6:AS6)</f>
        <v>773864000</v>
      </c>
      <c r="G6" s="57">
        <f>SUM(AT6:BE6)</f>
        <v>2604779200</v>
      </c>
      <c r="H6" s="57">
        <f>SUM(BF6:BQ6)</f>
        <v>6383252000</v>
      </c>
      <c r="J6" s="57">
        <f>Assumptions!D19*Assumptions!D21*Assumptions!D24*Assumptions!D29</f>
        <v>32000</v>
      </c>
      <c r="K6" s="57">
        <f>Assumptions!E19*Assumptions!E21*Assumptions!E24*Assumptions!E29</f>
        <v>99200</v>
      </c>
      <c r="L6" s="57">
        <f>Assumptions!F19*Assumptions!F21*Assumptions!F24*Assumptions!F29</f>
        <v>206400</v>
      </c>
      <c r="M6" s="57">
        <f>Assumptions!G19*Assumptions!G21*Assumptions!G24*Assumptions!G29</f>
        <v>358400</v>
      </c>
      <c r="N6" s="57">
        <f>Assumptions!H19*Assumptions!H21*Assumptions!H24*Assumptions!H29</f>
        <v>560000</v>
      </c>
      <c r="O6" s="57">
        <f>Assumptions!I19*Assumptions!I21*Assumptions!I24*Assumptions!I29</f>
        <v>817600</v>
      </c>
      <c r="P6" s="57">
        <f>Assumptions!J19*Assumptions!J21*Assumptions!J24*Assumptions!J29</f>
        <v>1137600</v>
      </c>
      <c r="Q6" s="57">
        <f>Assumptions!K19*Assumptions!K21*Assumptions!K24*Assumptions!K29</f>
        <v>1526400</v>
      </c>
      <c r="R6" s="57">
        <f>Assumptions!L19*Assumptions!L21*Assumptions!L24*Assumptions!L29</f>
        <v>1992000</v>
      </c>
      <c r="S6" s="57">
        <f>Assumptions!M19*Assumptions!M21*Assumptions!M24*Assumptions!M29</f>
        <v>2542400</v>
      </c>
      <c r="T6" s="57">
        <f>Assumptions!N19*Assumptions!N21*Assumptions!N24*Assumptions!N29</f>
        <v>3187200</v>
      </c>
      <c r="U6" s="57">
        <f>Assumptions!O19*Assumptions!O21*Assumptions!O24*Assumptions!O29</f>
        <v>3936000</v>
      </c>
      <c r="V6" s="57">
        <f>Assumptions!P19*Assumptions!P21*Assumptions!P24*Assumptions!P29</f>
        <v>4816000</v>
      </c>
      <c r="W6" s="57">
        <f>Assumptions!Q19*Assumptions!Q21*Assumptions!Q24*Assumptions!Q29</f>
        <v>5841600</v>
      </c>
      <c r="X6" s="57">
        <f>Assumptions!R19*Assumptions!R21*Assumptions!R24*Assumptions!R29</f>
        <v>7028000</v>
      </c>
      <c r="Y6" s="57">
        <f>Assumptions!S19*Assumptions!S21*Assumptions!S24*Assumptions!S29</f>
        <v>8392000</v>
      </c>
      <c r="Z6" s="57">
        <f>Assumptions!T19*Assumptions!T21*Assumptions!T24*Assumptions!T29</f>
        <v>9952000</v>
      </c>
      <c r="AA6" s="57">
        <f>Assumptions!U19*Assumptions!U21*Assumptions!U24*Assumptions!U29</f>
        <v>11728800</v>
      </c>
      <c r="AB6" s="57">
        <f>Assumptions!V20*Assumptions!V21*Assumptions!V24*Assumptions!V29</f>
        <v>13712800</v>
      </c>
      <c r="AC6" s="57">
        <f>Assumptions!W20*Assumptions!W21*Assumptions!W24*Assumptions!W29</f>
        <v>15924800</v>
      </c>
      <c r="AD6" s="57">
        <f>Assumptions!X20*Assumptions!X21*Assumptions!X24*Assumptions!X29</f>
        <v>18388000</v>
      </c>
      <c r="AE6" s="57">
        <f>Assumptions!Y20*Assumptions!Y21*Assumptions!Y24*Assumptions!Y29</f>
        <v>21127200</v>
      </c>
      <c r="AF6" s="57">
        <f>Assumptions!Z20*Assumptions!Z21*Assumptions!Z24*Assumptions!Z29</f>
        <v>24171200</v>
      </c>
      <c r="AG6" s="57">
        <f>Assumptions!AA20*Assumptions!AA21*Assumptions!AA24*Assumptions!AA29</f>
        <v>27550400</v>
      </c>
      <c r="AH6" s="57">
        <f>Assumptions!AB20*Assumptions!AB21*Assumptions!AB24*Assumptions!AB29</f>
        <v>31299200</v>
      </c>
      <c r="AI6" s="57">
        <f>Assumptions!AC20*Assumptions!AC21*Assumptions!AC24*Assumptions!AC29</f>
        <v>35456000</v>
      </c>
      <c r="AJ6" s="57">
        <f>Assumptions!AD20*Assumptions!AD21*Assumptions!AD24*Assumptions!AD29</f>
        <v>40060800</v>
      </c>
      <c r="AK6" s="57">
        <f>Assumptions!AE20*Assumptions!AE21*Assumptions!AE24*Assumptions!AE29</f>
        <v>45159200</v>
      </c>
      <c r="AL6" s="57">
        <f>Assumptions!AF20*Assumptions!AF21*Assumptions!AF24*Assumptions!AF29</f>
        <v>50800800</v>
      </c>
      <c r="AM6" s="57">
        <f>Assumptions!AG20*Assumptions!AG21*Assumptions!AG24*Assumptions!AG29</f>
        <v>57040800</v>
      </c>
      <c r="AN6" s="57">
        <f>Assumptions!AH20*Assumptions!AH21*Assumptions!AH24*Assumptions!AH29</f>
        <v>63922400</v>
      </c>
      <c r="AO6" s="57">
        <f>Assumptions!AI20*Assumptions!AI21*Assumptions!AI24*Assumptions!AI29</f>
        <v>71508800</v>
      </c>
      <c r="AP6" s="57">
        <f>Assumptions!AJ20*Assumptions!AJ21*Assumptions!AJ24*Assumptions!AJ29</f>
        <v>79870400</v>
      </c>
      <c r="AQ6" s="57">
        <f>Assumptions!AK20*Assumptions!AK21*Assumptions!AK24*Assumptions!AK29</f>
        <v>89084800</v>
      </c>
      <c r="AR6" s="57">
        <f>Assumptions!AL20*Assumptions!AL21*Assumptions!AL24*Assumptions!AL29</f>
        <v>99237600</v>
      </c>
      <c r="AS6" s="57">
        <f>Assumptions!AM20*Assumptions!AM21*Assumptions!AM24*Assumptions!AM29</f>
        <v>110423200</v>
      </c>
      <c r="AT6" s="57">
        <f>Assumptions!AN20*Assumptions!AN21*Assumptions!AN24*Assumptions!AN29</f>
        <v>122675200</v>
      </c>
      <c r="AU6" s="57">
        <f>Assumptions!AO20*Assumptions!AO21*Assumptions!AO24*Assumptions!AO29</f>
        <v>136012800</v>
      </c>
      <c r="AV6" s="57">
        <f>Assumptions!AP20*Assumptions!AP21*Assumptions!AP24*Assumptions!AP29</f>
        <v>150455200</v>
      </c>
      <c r="AW6" s="57">
        <f>Assumptions!AQ20*Assumptions!AQ21*Assumptions!AQ24*Assumptions!AQ29</f>
        <v>166022400</v>
      </c>
      <c r="AX6" s="57">
        <f>Assumptions!AR20*Assumptions!AR21*Assumptions!AR24*Assumptions!AR29</f>
        <v>182732800</v>
      </c>
      <c r="AY6" s="57">
        <f>Assumptions!AS20*Assumptions!AS21*Assumptions!AS24*Assumptions!AS29</f>
        <v>200604800</v>
      </c>
      <c r="AZ6" s="57">
        <f>Assumptions!AT20*Assumptions!AT21*Assumptions!AT24*Assumptions!AT29</f>
        <v>219656800</v>
      </c>
      <c r="BA6" s="57">
        <f>Assumptions!AU20*Assumptions!AU21*Assumptions!AU24*Assumptions!AU29</f>
        <v>239906400</v>
      </c>
      <c r="BB6" s="57">
        <f>Assumptions!AV20*Assumptions!AV21*Assumptions!AV24*Assumptions!AV29</f>
        <v>261372000</v>
      </c>
      <c r="BC6" s="57">
        <f>Assumptions!AW20*Assumptions!AW21*Assumptions!AW24*Assumptions!AW29</f>
        <v>284072000</v>
      </c>
      <c r="BD6" s="57">
        <f>Assumptions!AX20*Assumptions!AX21*Assumptions!AX24*Assumptions!AX29</f>
        <v>308024000</v>
      </c>
      <c r="BE6" s="57">
        <f>Assumptions!AY20*Assumptions!AY21*Assumptions!AY24*Assumptions!AY29</f>
        <v>333244800</v>
      </c>
      <c r="BF6" s="57">
        <f>Assumptions!AZ20*Assumptions!AZ21*Assumptions!AZ24*Assumptions!AZ29</f>
        <v>359709600</v>
      </c>
      <c r="BG6" s="57">
        <f>Assumptions!BA20*Assumptions!BA21*Assumptions!BA24*Assumptions!BA29</f>
        <v>387387200</v>
      </c>
      <c r="BH6" s="57">
        <f>Assumptions!BB20*Assumptions!BB21*Assumptions!BB24*Assumptions!BB29</f>
        <v>416239200</v>
      </c>
      <c r="BI6" s="57">
        <f>Assumptions!BC20*Assumptions!BC21*Assumptions!BC24*Assumptions!BC29</f>
        <v>446220800</v>
      </c>
      <c r="BJ6" s="57">
        <f>Assumptions!BD20*Assumptions!BD21*Assumptions!BD24*Assumptions!BD29</f>
        <v>477278400</v>
      </c>
      <c r="BK6" s="57">
        <f>Assumptions!BE20*Assumptions!BE21*Assumptions!BE24*Assumptions!BE29</f>
        <v>509349600</v>
      </c>
      <c r="BL6" s="57">
        <f>Assumptions!BF20*Assumptions!BF21*Assumptions!BF24*Assumptions!BF29</f>
        <v>542432800</v>
      </c>
      <c r="BM6" s="57">
        <f>Assumptions!BG20*Assumptions!BG21*Assumptions!BG24*Assumptions!BG29</f>
        <v>576540000</v>
      </c>
      <c r="BN6" s="57">
        <f>Assumptions!BH20*Assumptions!BH21*Assumptions!BH24*Assumptions!BH29</f>
        <v>611682400</v>
      </c>
      <c r="BO6" s="57">
        <f>Assumptions!BI20*Assumptions!BI21*Assumptions!BI24*Assumptions!BI29</f>
        <v>647870400</v>
      </c>
      <c r="BP6" s="57">
        <f>Assumptions!BJ20*Assumptions!BJ21*Assumptions!BJ24*Assumptions!BJ29</f>
        <v>685115200</v>
      </c>
      <c r="BQ6" s="57">
        <f>Assumptions!BK20*Assumptions!BK21*Assumptions!BK24*Assumptions!BK29</f>
        <v>723426400</v>
      </c>
      <c r="BT6" s="68"/>
      <c r="BU6" s="68"/>
      <c r="BV6" s="68"/>
      <c r="BW6" s="68"/>
      <c r="BX6" s="68"/>
    </row>
    <row r="7" spans="1:76" x14ac:dyDescent="0.3">
      <c r="A7" s="139" t="s">
        <v>247</v>
      </c>
      <c r="B7" s="1" t="s">
        <v>148</v>
      </c>
      <c r="D7" s="57">
        <f>SUM(J7:U7)</f>
        <v>3936000</v>
      </c>
      <c r="E7" s="57">
        <f>SUM(V7:AG7)</f>
        <v>24432000</v>
      </c>
      <c r="F7" s="57">
        <f>SUM(AH7:AS7)</f>
        <v>93784000</v>
      </c>
      <c r="G7" s="57">
        <f>SUM(AT7:BE7)</f>
        <v>272069600</v>
      </c>
      <c r="H7" s="57">
        <f>SUM(BF7:BQ7)</f>
        <v>558177600</v>
      </c>
      <c r="J7" s="57">
        <f>Assumptions!D18*Assumptions!D21*Assumptions!D25*Assumptions!D30</f>
        <v>32000</v>
      </c>
      <c r="K7" s="57">
        <f>Assumptions!E18*Assumptions!E21*Assumptions!E25*Assumptions!E30</f>
        <v>67200</v>
      </c>
      <c r="L7" s="57">
        <f>Assumptions!F18*Assumptions!F21*Assumptions!F25*Assumptions!F30</f>
        <v>107200</v>
      </c>
      <c r="M7" s="57">
        <f>Assumptions!G18*Assumptions!G21*Assumptions!G25*Assumptions!G30</f>
        <v>152000</v>
      </c>
      <c r="N7" s="57">
        <f>Assumptions!H18*Assumptions!H21*Assumptions!H25*Assumptions!H30</f>
        <v>201600</v>
      </c>
      <c r="O7" s="57">
        <f>Assumptions!I18*Assumptions!I21*Assumptions!I25*Assumptions!I30</f>
        <v>257600</v>
      </c>
      <c r="P7" s="57">
        <f>Assumptions!J18*Assumptions!J21*Assumptions!J25*Assumptions!J30</f>
        <v>320000</v>
      </c>
      <c r="Q7" s="57">
        <f>Assumptions!K18*Assumptions!K21*Assumptions!K25*Assumptions!K30</f>
        <v>388800</v>
      </c>
      <c r="R7" s="57">
        <f>Assumptions!L18*Assumptions!L21*Assumptions!L25*Assumptions!L30</f>
        <v>465600</v>
      </c>
      <c r="S7" s="57">
        <f>Assumptions!M18*Assumptions!M21*Assumptions!M25*Assumptions!M30</f>
        <v>550400</v>
      </c>
      <c r="T7" s="57">
        <f>Assumptions!N18*Assumptions!N21*Assumptions!N25*Assumptions!N30</f>
        <v>644800</v>
      </c>
      <c r="U7" s="57">
        <f>Assumptions!O18*Assumptions!O21*Assumptions!O25*Assumptions!O30</f>
        <v>748800</v>
      </c>
      <c r="V7" s="57">
        <f>Assumptions!P18*Assumptions!P21*Assumptions!P25*Assumptions!P30</f>
        <v>880000</v>
      </c>
      <c r="W7" s="57">
        <f>Assumptions!Q18*Assumptions!Q21*Assumptions!Q25*Assumptions!Q30</f>
        <v>1025600</v>
      </c>
      <c r="X7" s="57">
        <f>Assumptions!R18*Assumptions!R21*Assumptions!R25*Assumptions!R30</f>
        <v>1186400</v>
      </c>
      <c r="Y7" s="57">
        <f>Assumptions!S18*Assumptions!S21*Assumptions!S25*Assumptions!S30</f>
        <v>1364000</v>
      </c>
      <c r="Z7" s="57">
        <f>Assumptions!T18*Assumptions!T21*Assumptions!T25*Assumptions!T30</f>
        <v>1560000</v>
      </c>
      <c r="AA7" s="57">
        <f>Assumptions!U18*Assumptions!U21*Assumptions!U25*Assumptions!U30</f>
        <v>1776800</v>
      </c>
      <c r="AB7" s="57">
        <f>Assumptions!V18*Assumptions!V21*Assumptions!V25*Assumptions!V30</f>
        <v>2016000</v>
      </c>
      <c r="AC7" s="57">
        <f>Assumptions!W18*Assumptions!W21*Assumptions!W25*Assumptions!W30</f>
        <v>2279200</v>
      </c>
      <c r="AD7" s="57">
        <f>Assumptions!X18*Assumptions!X21*Assumptions!X25*Assumptions!X30</f>
        <v>2570400</v>
      </c>
      <c r="AE7" s="57">
        <f>Assumptions!Y18*Assumptions!Y21*Assumptions!Y25*Assumptions!Y30</f>
        <v>2891200</v>
      </c>
      <c r="AF7" s="57">
        <f>Assumptions!Z18*Assumptions!Z21*Assumptions!Z25*Assumptions!Z30</f>
        <v>3245600</v>
      </c>
      <c r="AG7" s="57">
        <f>Assumptions!AA18*Assumptions!AA21*Assumptions!AA25*Assumptions!AA30</f>
        <v>3636800</v>
      </c>
      <c r="AH7" s="57">
        <f>Assumptions!AB18*Assumptions!AB21*Assumptions!AB25*Assumptions!AB30</f>
        <v>4068800</v>
      </c>
      <c r="AI7" s="57">
        <f>Assumptions!AC18*Assumptions!AC21*Assumptions!AC25*Assumptions!AC30</f>
        <v>4545600</v>
      </c>
      <c r="AJ7" s="57">
        <f>Assumptions!AD18*Assumptions!AD21*Assumptions!AD25*Assumptions!AD30</f>
        <v>5070400</v>
      </c>
      <c r="AK7" s="57">
        <f>Assumptions!AE18*Assumptions!AE21*Assumptions!AE25*Assumptions!AE30</f>
        <v>5648800</v>
      </c>
      <c r="AL7" s="57">
        <f>Assumptions!AF18*Assumptions!AF21*Assumptions!AF25*Assumptions!AF30</f>
        <v>6286400</v>
      </c>
      <c r="AM7" s="57">
        <f>Assumptions!AG18*Assumptions!AG21*Assumptions!AG25*Assumptions!AG30</f>
        <v>6988800</v>
      </c>
      <c r="AN7" s="57">
        <f>Assumptions!AH18*Assumptions!AH21*Assumptions!AH25*Assumptions!AH30</f>
        <v>7761600</v>
      </c>
      <c r="AO7" s="57">
        <f>Assumptions!AI18*Assumptions!AI21*Assumptions!AI25*Assumptions!AI30</f>
        <v>8612000</v>
      </c>
      <c r="AP7" s="57">
        <f>Assumptions!AJ18*Assumptions!AJ21*Assumptions!AJ25*Assumptions!AJ30</f>
        <v>9548000</v>
      </c>
      <c r="AQ7" s="57">
        <f>Assumptions!AK18*Assumptions!AK21*Assumptions!AK25*Assumptions!AK30</f>
        <v>10578400</v>
      </c>
      <c r="AR7" s="57">
        <f>Assumptions!AL18*Assumptions!AL21*Assumptions!AL25*Assumptions!AL30</f>
        <v>11712800</v>
      </c>
      <c r="AS7" s="57">
        <f>Assumptions!AM18*Assumptions!AM21*Assumptions!AM25*Assumptions!AM30</f>
        <v>12962400</v>
      </c>
      <c r="AT7" s="57">
        <f>Assumptions!AN18*Assumptions!AN21*Assumptions!AN25*Assumptions!AN30</f>
        <v>14268000</v>
      </c>
      <c r="AU7" s="57">
        <f>Assumptions!AO18*Assumptions!AO21*Assumptions!AO25*Assumptions!AO30</f>
        <v>15616800</v>
      </c>
      <c r="AV7" s="57">
        <f>Assumptions!AP18*Assumptions!AP21*Assumptions!AP25*Assumptions!AP30</f>
        <v>17012800</v>
      </c>
      <c r="AW7" s="57">
        <f>Assumptions!AQ18*Assumptions!AQ21*Assumptions!AQ25*Assumptions!AQ30</f>
        <v>18458400</v>
      </c>
      <c r="AX7" s="57">
        <f>Assumptions!AR18*Assumptions!AR21*Assumptions!AR25*Assumptions!AR30</f>
        <v>19956000</v>
      </c>
      <c r="AY7" s="57">
        <f>Assumptions!AS18*Assumptions!AS21*Assumptions!AS25*Assumptions!AS30</f>
        <v>21508800</v>
      </c>
      <c r="AZ7" s="57">
        <f>Assumptions!AT18*Assumptions!AT21*Assumptions!AT25*Assumptions!AT30</f>
        <v>23120800</v>
      </c>
      <c r="BA7" s="57">
        <f>Assumptions!AU18*Assumptions!AU21*Assumptions!AU25*Assumptions!AU30</f>
        <v>24795200</v>
      </c>
      <c r="BB7" s="57">
        <f>Assumptions!AV18*Assumptions!AV21*Assumptions!AV25*Assumptions!AV30</f>
        <v>26536000</v>
      </c>
      <c r="BC7" s="57">
        <f>Assumptions!AW18*Assumptions!AW21*Assumptions!AW25*Assumptions!AW30</f>
        <v>28348800</v>
      </c>
      <c r="BD7" s="57">
        <f>Assumptions!AX18*Assumptions!AX21*Assumptions!AX25*Assumptions!AX30</f>
        <v>30238400</v>
      </c>
      <c r="BE7" s="57">
        <f>Assumptions!AY18*Assumptions!AY21*Assumptions!AY25*Assumptions!AY30</f>
        <v>32209600</v>
      </c>
      <c r="BF7" s="57">
        <f>Assumptions!AZ18*Assumptions!AZ21*Assumptions!AZ25*Assumptions!AZ30</f>
        <v>34226400</v>
      </c>
      <c r="BG7" s="57">
        <f>Assumptions!BA18*Assumptions!BA21*Assumptions!BA25*Assumptions!BA30</f>
        <v>36289600</v>
      </c>
      <c r="BH7" s="57">
        <f>Assumptions!BB18*Assumptions!BB21*Assumptions!BB25*Assumptions!BB30</f>
        <v>38400000</v>
      </c>
      <c r="BI7" s="57">
        <f>Assumptions!BC18*Assumptions!BC21*Assumptions!BC25*Assumptions!BC30</f>
        <v>40560000</v>
      </c>
      <c r="BJ7" s="57">
        <f>Assumptions!BD18*Assumptions!BD21*Assumptions!BD25*Assumptions!BD30</f>
        <v>42770400</v>
      </c>
      <c r="BK7" s="57">
        <f>Assumptions!BE18*Assumptions!BE21*Assumptions!BE25*Assumptions!BE30</f>
        <v>45033600</v>
      </c>
      <c r="BL7" s="57">
        <f>Assumptions!BF18*Assumptions!BF21*Assumptions!BF25*Assumptions!BF30</f>
        <v>47351200</v>
      </c>
      <c r="BM7" s="57">
        <f>Assumptions!BG18*Assumptions!BG21*Assumptions!BG25*Assumptions!BG30</f>
        <v>49724000</v>
      </c>
      <c r="BN7" s="57">
        <f>Assumptions!BH18*Assumptions!BH21*Assumptions!BH25*Assumptions!BH30</f>
        <v>52155200</v>
      </c>
      <c r="BO7" s="57">
        <f>Assumptions!BI18*Assumptions!BI21*Assumptions!BI25*Assumptions!BI30</f>
        <v>54646400</v>
      </c>
      <c r="BP7" s="57">
        <f>Assumptions!BJ18*Assumptions!BJ21*Assumptions!BJ25*Assumptions!BJ30</f>
        <v>57200800</v>
      </c>
      <c r="BQ7" s="57">
        <f>Assumptions!BK18*Assumptions!BK21*Assumptions!BK25*Assumptions!BK30</f>
        <v>59820000</v>
      </c>
      <c r="BT7" s="68"/>
      <c r="BU7" s="68"/>
      <c r="BV7" s="68"/>
      <c r="BW7" s="68"/>
      <c r="BX7" s="68"/>
    </row>
    <row r="8" spans="1:76" x14ac:dyDescent="0.3">
      <c r="A8" s="139" t="s">
        <v>261</v>
      </c>
      <c r="B8" s="1" t="s">
        <v>148</v>
      </c>
      <c r="D8" s="57">
        <f>SUM(J8:U8)</f>
        <v>5904000</v>
      </c>
      <c r="E8" s="57">
        <f>SUM(V8:AG8)</f>
        <v>36648000</v>
      </c>
      <c r="F8" s="57">
        <f>SUM(AH8:AS8)</f>
        <v>140676000</v>
      </c>
      <c r="G8" s="57">
        <f>SUM(AT8:BE8)</f>
        <v>408104400</v>
      </c>
      <c r="H8" s="57">
        <f>SUM(BF8:BQ8)</f>
        <v>837266400</v>
      </c>
      <c r="J8" s="57">
        <f>Assumptions!D18*Assumptions!D21*Assumptions!D26*Assumptions!D31</f>
        <v>48000</v>
      </c>
      <c r="K8" s="57">
        <f>Assumptions!E18*Assumptions!E21*Assumptions!E26*Assumptions!E31</f>
        <v>100800</v>
      </c>
      <c r="L8" s="57">
        <f>Assumptions!F18*Assumptions!F21*Assumptions!F26*Assumptions!F31</f>
        <v>160800</v>
      </c>
      <c r="M8" s="57">
        <f>Assumptions!G18*Assumptions!G21*Assumptions!G26*Assumptions!G31</f>
        <v>228000</v>
      </c>
      <c r="N8" s="57">
        <f>Assumptions!H18*Assumptions!H21*Assumptions!H26*Assumptions!H31</f>
        <v>302400</v>
      </c>
      <c r="O8" s="57">
        <f>Assumptions!I18*Assumptions!I21*Assumptions!I26*Assumptions!I31</f>
        <v>386400</v>
      </c>
      <c r="P8" s="57">
        <f>Assumptions!J18*Assumptions!J21*Assumptions!J26*Assumptions!J31</f>
        <v>480000</v>
      </c>
      <c r="Q8" s="57">
        <f>Assumptions!K18*Assumptions!K21*Assumptions!K26*Assumptions!K31</f>
        <v>583200</v>
      </c>
      <c r="R8" s="57">
        <f>Assumptions!L18*Assumptions!L21*Assumptions!L26*Assumptions!L31</f>
        <v>698400</v>
      </c>
      <c r="S8" s="57">
        <f>Assumptions!M18*Assumptions!M21*Assumptions!M26*Assumptions!M31</f>
        <v>825600</v>
      </c>
      <c r="T8" s="57">
        <f>Assumptions!N18*Assumptions!N21*Assumptions!N26*Assumptions!N31</f>
        <v>967200</v>
      </c>
      <c r="U8" s="57">
        <f>Assumptions!O18*Assumptions!O21*Assumptions!O26*Assumptions!O31</f>
        <v>1123200</v>
      </c>
      <c r="V8" s="57">
        <f>Assumptions!P18*Assumptions!P21*Assumptions!P26*Assumptions!P31</f>
        <v>1320000</v>
      </c>
      <c r="W8" s="57">
        <f>Assumptions!Q18*Assumptions!Q21*Assumptions!Q26*Assumptions!Q31</f>
        <v>1538400</v>
      </c>
      <c r="X8" s="57">
        <f>Assumptions!R18*Assumptions!R21*Assumptions!R26*Assumptions!R31</f>
        <v>1779600</v>
      </c>
      <c r="Y8" s="57">
        <f>Assumptions!S18*Assumptions!S21*Assumptions!S26*Assumptions!S31</f>
        <v>2046000</v>
      </c>
      <c r="Z8" s="57">
        <f>Assumptions!T18*Assumptions!T21*Assumptions!T26*Assumptions!T31</f>
        <v>2340000</v>
      </c>
      <c r="AA8" s="57">
        <f>Assumptions!U18*Assumptions!U21*Assumptions!U26*Assumptions!U31</f>
        <v>2665200</v>
      </c>
      <c r="AB8" s="57">
        <f>Assumptions!V18*Assumptions!V21*Assumptions!V26*Assumptions!V31</f>
        <v>3024000</v>
      </c>
      <c r="AC8" s="57">
        <f>Assumptions!W18*Assumptions!W21*Assumptions!W26*Assumptions!W31</f>
        <v>3418800</v>
      </c>
      <c r="AD8" s="57">
        <f>Assumptions!X18*Assumptions!X21*Assumptions!X26*Assumptions!X31</f>
        <v>3855600</v>
      </c>
      <c r="AE8" s="57">
        <f>Assumptions!Y18*Assumptions!Y21*Assumptions!Y26*Assumptions!Y31</f>
        <v>4336800</v>
      </c>
      <c r="AF8" s="57">
        <f>Assumptions!Z18*Assumptions!Z21*Assumptions!Z26*Assumptions!Z31</f>
        <v>4868400</v>
      </c>
      <c r="AG8" s="57">
        <f>Assumptions!AA18*Assumptions!AA21*Assumptions!AA26*Assumptions!AA31</f>
        <v>5455200</v>
      </c>
      <c r="AH8" s="57">
        <f>Assumptions!AB18*Assumptions!AB21*Assumptions!AB26*Assumptions!AB31</f>
        <v>6103200</v>
      </c>
      <c r="AI8" s="57">
        <f>Assumptions!AC18*Assumptions!AC21*Assumptions!AC26*Assumptions!AC31</f>
        <v>6818400</v>
      </c>
      <c r="AJ8" s="57">
        <f>Assumptions!AD18*Assumptions!AD21*Assumptions!AD26*Assumptions!AD31</f>
        <v>7605600</v>
      </c>
      <c r="AK8" s="57">
        <f>Assumptions!AE18*Assumptions!AE21*Assumptions!AE26*Assumptions!AE31</f>
        <v>8473200</v>
      </c>
      <c r="AL8" s="57">
        <f>Assumptions!AF18*Assumptions!AF21*Assumptions!AF26*Assumptions!AF31</f>
        <v>9429600</v>
      </c>
      <c r="AM8" s="57">
        <f>Assumptions!AG18*Assumptions!AG21*Assumptions!AG26*Assumptions!AG31</f>
        <v>10483200</v>
      </c>
      <c r="AN8" s="57">
        <f>Assumptions!AH18*Assumptions!AH21*Assumptions!AH26*Assumptions!AH31</f>
        <v>11642400</v>
      </c>
      <c r="AO8" s="57">
        <f>Assumptions!AI18*Assumptions!AI21*Assumptions!AI26*Assumptions!AI31</f>
        <v>12918000</v>
      </c>
      <c r="AP8" s="57">
        <f>Assumptions!AJ18*Assumptions!AJ21*Assumptions!AJ26*Assumptions!AJ31</f>
        <v>14322000</v>
      </c>
      <c r="AQ8" s="57">
        <f>Assumptions!AK18*Assumptions!AK21*Assumptions!AK26*Assumptions!AK31</f>
        <v>15867600</v>
      </c>
      <c r="AR8" s="57">
        <f>Assumptions!AL18*Assumptions!AL21*Assumptions!AL26*Assumptions!AL31</f>
        <v>17569200</v>
      </c>
      <c r="AS8" s="57">
        <f>Assumptions!AM18*Assumptions!AM21*Assumptions!AM26*Assumptions!AM31</f>
        <v>19443600</v>
      </c>
      <c r="AT8" s="57">
        <f>Assumptions!AN18*Assumptions!AN21*Assumptions!AN26*Assumptions!AN31</f>
        <v>21402000</v>
      </c>
      <c r="AU8" s="57">
        <f>Assumptions!AO18*Assumptions!AO21*Assumptions!AO26*Assumptions!AO31</f>
        <v>23425200</v>
      </c>
      <c r="AV8" s="57">
        <f>Assumptions!AP18*Assumptions!AP21*Assumptions!AP26*Assumptions!AP31</f>
        <v>25519200</v>
      </c>
      <c r="AW8" s="57">
        <f>Assumptions!AQ18*Assumptions!AQ21*Assumptions!AQ26*Assumptions!AQ31</f>
        <v>27687600</v>
      </c>
      <c r="AX8" s="57">
        <f>Assumptions!AR18*Assumptions!AR21*Assumptions!AR26*Assumptions!AR31</f>
        <v>29934000</v>
      </c>
      <c r="AY8" s="57">
        <f>Assumptions!AS18*Assumptions!AS21*Assumptions!AS26*Assumptions!AS31</f>
        <v>32263200</v>
      </c>
      <c r="AZ8" s="57">
        <f>Assumptions!AT18*Assumptions!AT21*Assumptions!AT26*Assumptions!AT31</f>
        <v>34681200</v>
      </c>
      <c r="BA8" s="57">
        <f>Assumptions!AU18*Assumptions!AU21*Assumptions!AU26*Assumptions!AU31</f>
        <v>37192800</v>
      </c>
      <c r="BB8" s="57">
        <f>Assumptions!AV18*Assumptions!AV21*Assumptions!AV26*Assumptions!AV31</f>
        <v>39804000</v>
      </c>
      <c r="BC8" s="57">
        <f>Assumptions!AW18*Assumptions!AW21*Assumptions!AW26*Assumptions!AW31</f>
        <v>42523200</v>
      </c>
      <c r="BD8" s="57">
        <f>Assumptions!AX18*Assumptions!AX21*Assumptions!AX26*Assumptions!AX31</f>
        <v>45357600</v>
      </c>
      <c r="BE8" s="57">
        <f>Assumptions!AY18*Assumptions!AY21*Assumptions!AY26*Assumptions!AY31</f>
        <v>48314400</v>
      </c>
      <c r="BF8" s="57">
        <f>Assumptions!AZ18*Assumptions!AZ21*Assumptions!AZ26*Assumptions!AZ31</f>
        <v>51339600</v>
      </c>
      <c r="BG8" s="57">
        <f>Assumptions!BA18*Assumptions!BA21*Assumptions!BA26*Assumptions!BA31</f>
        <v>54434400</v>
      </c>
      <c r="BH8" s="57">
        <f>Assumptions!BB18*Assumptions!BB21*Assumptions!BB26*Assumptions!BB31</f>
        <v>57600000</v>
      </c>
      <c r="BI8" s="57">
        <f>Assumptions!BC18*Assumptions!BC21*Assumptions!BC26*Assumptions!BC31</f>
        <v>60840000</v>
      </c>
      <c r="BJ8" s="57">
        <f>Assumptions!BD18*Assumptions!BD21*Assumptions!BD26*Assumptions!BD31</f>
        <v>64155600</v>
      </c>
      <c r="BK8" s="57">
        <f>Assumptions!BE18*Assumptions!BE21*Assumptions!BE26*Assumptions!BE31</f>
        <v>67550400</v>
      </c>
      <c r="BL8" s="57">
        <f>Assumptions!BF18*Assumptions!BF21*Assumptions!BF26*Assumptions!BF31</f>
        <v>71026800</v>
      </c>
      <c r="BM8" s="57">
        <f>Assumptions!BG18*Assumptions!BG21*Assumptions!BG26*Assumptions!BG31</f>
        <v>74586000</v>
      </c>
      <c r="BN8" s="57">
        <f>Assumptions!BH18*Assumptions!BH21*Assumptions!BH26*Assumptions!BH31</f>
        <v>78232800</v>
      </c>
      <c r="BO8" s="57">
        <f>Assumptions!BI18*Assumptions!BI21*Assumptions!BI26*Assumptions!BI31</f>
        <v>81969600</v>
      </c>
      <c r="BP8" s="57">
        <f>Assumptions!BJ18*Assumptions!BJ21*Assumptions!BJ26*Assumptions!BJ31</f>
        <v>85801200</v>
      </c>
      <c r="BQ8" s="57">
        <f>Assumptions!BK18*Assumptions!BK21*Assumptions!BK26*Assumptions!BK31</f>
        <v>89730000</v>
      </c>
      <c r="BT8" s="68"/>
      <c r="BU8" s="68"/>
      <c r="BV8" s="68"/>
      <c r="BW8" s="68"/>
      <c r="BX8" s="68"/>
    </row>
    <row r="9" spans="1:76" x14ac:dyDescent="0.3">
      <c r="A9" s="139"/>
      <c r="BT9" s="68"/>
      <c r="BU9" s="68"/>
      <c r="BV9" s="68"/>
      <c r="BW9" s="68"/>
      <c r="BX9" s="68"/>
    </row>
    <row r="10" spans="1:76" s="60" customFormat="1" ht="13.5" thickBot="1" x14ac:dyDescent="0.35">
      <c r="A10" s="58" t="s">
        <v>151</v>
      </c>
      <c r="B10" s="58" t="s">
        <v>148</v>
      </c>
      <c r="C10" s="58"/>
      <c r="D10" s="274">
        <f>SUM(D6:D9)</f>
        <v>26235200</v>
      </c>
      <c r="E10" s="274">
        <f>SUM(E6:E9)</f>
        <v>229712800</v>
      </c>
      <c r="F10" s="274">
        <f>SUM(F6:F9)</f>
        <v>1008324000</v>
      </c>
      <c r="G10" s="274">
        <f>SUM(G6:G9)</f>
        <v>3284953200</v>
      </c>
      <c r="H10" s="274">
        <f>SUM(H6:H9)</f>
        <v>7778696000</v>
      </c>
      <c r="I10" s="273"/>
      <c r="J10" s="274">
        <f t="shared" ref="J10:AO10" si="1">SUM(J6:J9)</f>
        <v>112000</v>
      </c>
      <c r="K10" s="274">
        <f t="shared" si="1"/>
        <v>267200</v>
      </c>
      <c r="L10" s="274">
        <f t="shared" si="1"/>
        <v>474400</v>
      </c>
      <c r="M10" s="274">
        <f t="shared" si="1"/>
        <v>738400</v>
      </c>
      <c r="N10" s="274">
        <f t="shared" si="1"/>
        <v>1064000</v>
      </c>
      <c r="O10" s="274">
        <f t="shared" si="1"/>
        <v>1461600</v>
      </c>
      <c r="P10" s="274">
        <f t="shared" si="1"/>
        <v>1937600</v>
      </c>
      <c r="Q10" s="274">
        <f t="shared" si="1"/>
        <v>2498400</v>
      </c>
      <c r="R10" s="274">
        <f t="shared" si="1"/>
        <v>3156000</v>
      </c>
      <c r="S10" s="274">
        <f t="shared" si="1"/>
        <v>3918400</v>
      </c>
      <c r="T10" s="274">
        <f t="shared" si="1"/>
        <v>4799200</v>
      </c>
      <c r="U10" s="274">
        <f t="shared" si="1"/>
        <v>5808000</v>
      </c>
      <c r="V10" s="274">
        <f t="shared" si="1"/>
        <v>7016000</v>
      </c>
      <c r="W10" s="274">
        <f t="shared" si="1"/>
        <v>8405600</v>
      </c>
      <c r="X10" s="274">
        <f t="shared" si="1"/>
        <v>9994000</v>
      </c>
      <c r="Y10" s="274">
        <f t="shared" si="1"/>
        <v>11802000</v>
      </c>
      <c r="Z10" s="274">
        <f t="shared" si="1"/>
        <v>13852000</v>
      </c>
      <c r="AA10" s="274">
        <f t="shared" si="1"/>
        <v>16170800</v>
      </c>
      <c r="AB10" s="274">
        <f t="shared" si="1"/>
        <v>18752800</v>
      </c>
      <c r="AC10" s="274">
        <f t="shared" si="1"/>
        <v>21622800</v>
      </c>
      <c r="AD10" s="274">
        <f t="shared" si="1"/>
        <v>24814000</v>
      </c>
      <c r="AE10" s="274">
        <f t="shared" si="1"/>
        <v>28355200</v>
      </c>
      <c r="AF10" s="274">
        <f t="shared" si="1"/>
        <v>32285200</v>
      </c>
      <c r="AG10" s="274">
        <f t="shared" si="1"/>
        <v>36642400</v>
      </c>
      <c r="AH10" s="274">
        <f t="shared" si="1"/>
        <v>41471200</v>
      </c>
      <c r="AI10" s="274">
        <f t="shared" si="1"/>
        <v>46820000</v>
      </c>
      <c r="AJ10" s="274">
        <f t="shared" si="1"/>
        <v>52736800</v>
      </c>
      <c r="AK10" s="274">
        <f t="shared" si="1"/>
        <v>59281200</v>
      </c>
      <c r="AL10" s="274">
        <f t="shared" si="1"/>
        <v>66516800</v>
      </c>
      <c r="AM10" s="274">
        <f t="shared" si="1"/>
        <v>74512800</v>
      </c>
      <c r="AN10" s="274">
        <f t="shared" si="1"/>
        <v>83326400</v>
      </c>
      <c r="AO10" s="274">
        <f t="shared" si="1"/>
        <v>93038800</v>
      </c>
      <c r="AP10" s="274">
        <f t="shared" ref="AP10:BQ10" si="2">SUM(AP6:AP9)</f>
        <v>103740400</v>
      </c>
      <c r="AQ10" s="274">
        <f t="shared" si="2"/>
        <v>115530800</v>
      </c>
      <c r="AR10" s="274">
        <f t="shared" si="2"/>
        <v>128519600</v>
      </c>
      <c r="AS10" s="274">
        <f t="shared" si="2"/>
        <v>142829200</v>
      </c>
      <c r="AT10" s="274">
        <f t="shared" si="2"/>
        <v>158345200</v>
      </c>
      <c r="AU10" s="274">
        <f t="shared" si="2"/>
        <v>175054800</v>
      </c>
      <c r="AV10" s="274">
        <f t="shared" si="2"/>
        <v>192987200</v>
      </c>
      <c r="AW10" s="274">
        <f t="shared" si="2"/>
        <v>212168400</v>
      </c>
      <c r="AX10" s="274">
        <f t="shared" si="2"/>
        <v>232622800</v>
      </c>
      <c r="AY10" s="274">
        <f t="shared" si="2"/>
        <v>254376800</v>
      </c>
      <c r="AZ10" s="274">
        <f t="shared" si="2"/>
        <v>277458800</v>
      </c>
      <c r="BA10" s="274">
        <f t="shared" si="2"/>
        <v>301894400</v>
      </c>
      <c r="BB10" s="274">
        <f t="shared" si="2"/>
        <v>327712000</v>
      </c>
      <c r="BC10" s="274">
        <f t="shared" si="2"/>
        <v>354944000</v>
      </c>
      <c r="BD10" s="274">
        <f t="shared" si="2"/>
        <v>383620000</v>
      </c>
      <c r="BE10" s="274">
        <f t="shared" si="2"/>
        <v>413768800</v>
      </c>
      <c r="BF10" s="274">
        <f t="shared" si="2"/>
        <v>445275600</v>
      </c>
      <c r="BG10" s="274">
        <f t="shared" si="2"/>
        <v>478111200</v>
      </c>
      <c r="BH10" s="274">
        <f t="shared" si="2"/>
        <v>512239200</v>
      </c>
      <c r="BI10" s="274">
        <f t="shared" si="2"/>
        <v>547620800</v>
      </c>
      <c r="BJ10" s="274">
        <f t="shared" si="2"/>
        <v>584204400</v>
      </c>
      <c r="BK10" s="274">
        <f t="shared" si="2"/>
        <v>621933600</v>
      </c>
      <c r="BL10" s="274">
        <f t="shared" si="2"/>
        <v>660810800</v>
      </c>
      <c r="BM10" s="274">
        <f t="shared" si="2"/>
        <v>700850000</v>
      </c>
      <c r="BN10" s="274">
        <f t="shared" si="2"/>
        <v>742070400</v>
      </c>
      <c r="BO10" s="274">
        <f t="shared" si="2"/>
        <v>784486400</v>
      </c>
      <c r="BP10" s="274">
        <f t="shared" si="2"/>
        <v>828117200</v>
      </c>
      <c r="BQ10" s="274">
        <f t="shared" si="2"/>
        <v>872976400</v>
      </c>
    </row>
    <row r="11" spans="1:76" ht="13.5" thickTop="1" x14ac:dyDescent="0.3"/>
    <row r="12" spans="1:76" x14ac:dyDescent="0.3">
      <c r="BN12" s="68"/>
      <c r="BO12" s="68"/>
      <c r="BP12" s="68"/>
      <c r="BQ12" s="68"/>
      <c r="BR12" s="68"/>
    </row>
    <row r="13" spans="1:76" x14ac:dyDescent="0.3">
      <c r="BN13" s="68"/>
      <c r="BO13" s="68"/>
      <c r="BP13" s="68"/>
      <c r="BQ13" s="68"/>
      <c r="BR13" s="68"/>
    </row>
    <row r="14" spans="1:76" x14ac:dyDescent="0.3">
      <c r="BN14" s="68"/>
      <c r="BO14" s="68"/>
      <c r="BP14" s="68"/>
      <c r="BQ14" s="68"/>
      <c r="BR14" s="68"/>
    </row>
  </sheetData>
  <pageMargins left="0.7" right="0.7" top="0.75" bottom="0.75" header="0.3" footer="0.3"/>
  <pageSetup paperSize="1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55020-72E7-4E9C-824B-E9EED9C12B3F}">
  <sheetPr>
    <tabColor rgb="FF002060"/>
  </sheetPr>
  <dimension ref="A1:BR29"/>
  <sheetViews>
    <sheetView showGridLines="0" zoomScaleNormal="100" workbookViewId="0">
      <pane xSplit="3" ySplit="4" topLeftCell="D9" activePane="bottomRight" state="frozen"/>
      <selection pane="topRight" activeCell="D1" sqref="D1"/>
      <selection pane="bottomLeft" activeCell="A5" sqref="A5"/>
      <selection pane="bottomRight" activeCell="D28" sqref="D28:H28"/>
    </sheetView>
  </sheetViews>
  <sheetFormatPr defaultColWidth="8.81640625" defaultRowHeight="13" x14ac:dyDescent="0.3"/>
  <cols>
    <col min="1" max="1" width="36.36328125" style="1" customWidth="1"/>
    <col min="2" max="2" width="12.81640625" style="1" customWidth="1"/>
    <col min="3" max="3" width="11" style="1" customWidth="1"/>
    <col min="4" max="8" width="14.453125" style="57" customWidth="1"/>
    <col min="9" max="9" width="8.81640625" style="57"/>
    <col min="10" max="69" width="14.453125" style="1" customWidth="1"/>
    <col min="70" max="70" width="7.1796875" style="1" customWidth="1"/>
    <col min="71" max="16384" width="8.81640625" style="57"/>
  </cols>
  <sheetData>
    <row r="1" spans="1:70" s="185" customFormat="1" ht="14.5" x14ac:dyDescent="0.35">
      <c r="A1" s="184" t="s">
        <v>28</v>
      </c>
    </row>
    <row r="2" spans="1:70" s="190" customFormat="1" ht="14" customHeight="1" x14ac:dyDescent="0.3">
      <c r="A2" s="187" t="s">
        <v>175</v>
      </c>
      <c r="B2" s="187"/>
      <c r="D2" s="191">
        <v>1</v>
      </c>
      <c r="E2" s="191">
        <f>D2+1</f>
        <v>2</v>
      </c>
      <c r="F2" s="191">
        <f>E2+1</f>
        <v>3</v>
      </c>
      <c r="G2" s="191">
        <f>F2+1</f>
        <v>4</v>
      </c>
      <c r="H2" s="191">
        <f>G2+1</f>
        <v>5</v>
      </c>
      <c r="J2" s="189">
        <f>Revenue!J2</f>
        <v>1</v>
      </c>
      <c r="K2" s="189">
        <f>Revenue!K2</f>
        <v>2</v>
      </c>
      <c r="L2" s="189">
        <f>Revenue!L2</f>
        <v>3</v>
      </c>
      <c r="M2" s="189">
        <f>Revenue!M2</f>
        <v>4</v>
      </c>
      <c r="N2" s="189">
        <f>Revenue!N2</f>
        <v>5</v>
      </c>
      <c r="O2" s="189">
        <f>Revenue!O2</f>
        <v>6</v>
      </c>
      <c r="P2" s="189">
        <f>Revenue!P2</f>
        <v>7</v>
      </c>
      <c r="Q2" s="189">
        <f>Revenue!Q2</f>
        <v>8</v>
      </c>
      <c r="R2" s="189">
        <f>Revenue!R2</f>
        <v>9</v>
      </c>
      <c r="S2" s="189">
        <f>Revenue!S2</f>
        <v>10</v>
      </c>
      <c r="T2" s="189">
        <f>Revenue!T2</f>
        <v>11</v>
      </c>
      <c r="U2" s="189">
        <f>Revenue!U2</f>
        <v>12</v>
      </c>
      <c r="V2" s="189">
        <f>Revenue!V2</f>
        <v>13</v>
      </c>
      <c r="W2" s="189">
        <f>Revenue!W2</f>
        <v>14</v>
      </c>
      <c r="X2" s="189">
        <f>Revenue!X2</f>
        <v>15</v>
      </c>
      <c r="Y2" s="189">
        <f>Revenue!Y2</f>
        <v>16</v>
      </c>
      <c r="Z2" s="189">
        <f>Revenue!Z2</f>
        <v>17</v>
      </c>
      <c r="AA2" s="189">
        <f>Revenue!AA2</f>
        <v>18</v>
      </c>
      <c r="AB2" s="189">
        <f>Revenue!AB2</f>
        <v>19</v>
      </c>
      <c r="AC2" s="189">
        <f>Revenue!AC2</f>
        <v>20</v>
      </c>
      <c r="AD2" s="189">
        <f>Revenue!AD2</f>
        <v>21</v>
      </c>
      <c r="AE2" s="189">
        <f>Revenue!AE2</f>
        <v>22</v>
      </c>
      <c r="AF2" s="189">
        <f>Revenue!AF2</f>
        <v>23</v>
      </c>
      <c r="AG2" s="189">
        <f>Revenue!AG2</f>
        <v>24</v>
      </c>
      <c r="AH2" s="189">
        <f>Revenue!AH2</f>
        <v>25</v>
      </c>
      <c r="AI2" s="189">
        <f>Revenue!AI2</f>
        <v>26</v>
      </c>
      <c r="AJ2" s="189">
        <f>Revenue!AJ2</f>
        <v>27</v>
      </c>
      <c r="AK2" s="189">
        <f>Revenue!AK2</f>
        <v>28</v>
      </c>
      <c r="AL2" s="189">
        <f>Revenue!AL2</f>
        <v>29</v>
      </c>
      <c r="AM2" s="189">
        <f>Revenue!AM2</f>
        <v>30</v>
      </c>
      <c r="AN2" s="189">
        <f>Revenue!AN2</f>
        <v>31</v>
      </c>
      <c r="AO2" s="189">
        <f>Revenue!AO2</f>
        <v>32</v>
      </c>
      <c r="AP2" s="189">
        <f>Revenue!AP2</f>
        <v>33</v>
      </c>
      <c r="AQ2" s="189">
        <f>Revenue!AQ2</f>
        <v>34</v>
      </c>
      <c r="AR2" s="189">
        <f>Revenue!AR2</f>
        <v>35</v>
      </c>
      <c r="AS2" s="189">
        <f>Revenue!AS2</f>
        <v>36</v>
      </c>
      <c r="AT2" s="189">
        <f>Revenue!AT2</f>
        <v>37</v>
      </c>
      <c r="AU2" s="189">
        <f>Revenue!AU2</f>
        <v>38</v>
      </c>
      <c r="AV2" s="189">
        <f>Revenue!AV2</f>
        <v>39</v>
      </c>
      <c r="AW2" s="189">
        <f>Revenue!AW2</f>
        <v>40</v>
      </c>
      <c r="AX2" s="189">
        <f>Revenue!AX2</f>
        <v>41</v>
      </c>
      <c r="AY2" s="189">
        <f>Revenue!AY2</f>
        <v>42</v>
      </c>
      <c r="AZ2" s="189">
        <f>Revenue!AZ2</f>
        <v>43</v>
      </c>
      <c r="BA2" s="189">
        <f>Revenue!BA2</f>
        <v>44</v>
      </c>
      <c r="BB2" s="189">
        <f>Revenue!BB2</f>
        <v>45</v>
      </c>
      <c r="BC2" s="189">
        <f>Revenue!BC2</f>
        <v>46</v>
      </c>
      <c r="BD2" s="189">
        <f>Revenue!BD2</f>
        <v>47</v>
      </c>
      <c r="BE2" s="189">
        <f>Revenue!BE2</f>
        <v>48</v>
      </c>
      <c r="BF2" s="189">
        <f>Revenue!BF2</f>
        <v>49</v>
      </c>
      <c r="BG2" s="189">
        <f>Revenue!BG2</f>
        <v>50</v>
      </c>
      <c r="BH2" s="189">
        <f>Revenue!BH2</f>
        <v>51</v>
      </c>
      <c r="BI2" s="189">
        <f>Revenue!BI2</f>
        <v>52</v>
      </c>
      <c r="BJ2" s="189">
        <f>Revenue!BJ2</f>
        <v>53</v>
      </c>
      <c r="BK2" s="189">
        <f>Revenue!BK2</f>
        <v>54</v>
      </c>
      <c r="BL2" s="189">
        <f>Revenue!BL2</f>
        <v>55</v>
      </c>
      <c r="BM2" s="189">
        <f>Revenue!BM2</f>
        <v>56</v>
      </c>
      <c r="BN2" s="189">
        <f>Revenue!BN2</f>
        <v>57</v>
      </c>
      <c r="BO2" s="189">
        <f>Revenue!BO2</f>
        <v>58</v>
      </c>
      <c r="BP2" s="189">
        <f>Revenue!BP2</f>
        <v>59</v>
      </c>
      <c r="BQ2" s="189">
        <f>Revenue!BQ2</f>
        <v>60</v>
      </c>
    </row>
    <row r="3" spans="1:70" s="111" customFormat="1" ht="14" customHeight="1" x14ac:dyDescent="0.35"/>
    <row r="4" spans="1:70" s="58" customFormat="1" x14ac:dyDescent="0.3">
      <c r="A4" s="58" t="s">
        <v>6</v>
      </c>
      <c r="B4" s="58" t="s">
        <v>146</v>
      </c>
    </row>
    <row r="6" spans="1:70" x14ac:dyDescent="0.3">
      <c r="A6" s="58" t="s">
        <v>177</v>
      </c>
    </row>
    <row r="7" spans="1:70" x14ac:dyDescent="0.3"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</row>
    <row r="8" spans="1:70" s="60" customFormat="1" x14ac:dyDescent="0.3">
      <c r="A8" s="58" t="s">
        <v>178</v>
      </c>
      <c r="B8" s="58" t="s">
        <v>148</v>
      </c>
      <c r="C8" s="58"/>
      <c r="D8" s="125"/>
      <c r="E8" s="125"/>
      <c r="F8" s="125"/>
      <c r="G8" s="125"/>
      <c r="H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58"/>
    </row>
    <row r="10" spans="1:70" x14ac:dyDescent="0.3">
      <c r="A10" s="58" t="s">
        <v>38</v>
      </c>
    </row>
    <row r="11" spans="1:70" x14ac:dyDescent="0.3">
      <c r="A11" s="1" t="str">
        <f>Assumptions!A43</f>
        <v>Rent</v>
      </c>
      <c r="B11" s="1" t="s">
        <v>148</v>
      </c>
      <c r="D11" s="57">
        <f t="shared" ref="D11:D17" si="0">SUM(J11:U11)</f>
        <v>1560000</v>
      </c>
      <c r="E11" s="57">
        <f t="shared" ref="E11:E17" si="1">SUM(V11:AG11)</f>
        <v>5742000</v>
      </c>
      <c r="F11" s="57">
        <f t="shared" ref="F11:F17" si="2">SUM(AH11:AS11)</f>
        <v>11543400.000000002</v>
      </c>
      <c r="G11" s="57">
        <f t="shared" ref="G11:G17" si="3">SUM(AT11:BE11)</f>
        <v>19485840.000000004</v>
      </c>
      <c r="H11" s="57">
        <f t="shared" ref="H11:H17" si="4">SUM(BF11:BQ11)</f>
        <v>29867640.000000004</v>
      </c>
      <c r="J11" s="57">
        <f>Assumptions!D43*Assumptions!D$15</f>
        <v>20000</v>
      </c>
      <c r="K11" s="57">
        <f>Assumptions!E43*Assumptions!E$15</f>
        <v>40000</v>
      </c>
      <c r="L11" s="57">
        <f>Assumptions!F43*Assumptions!F$15</f>
        <v>60000</v>
      </c>
      <c r="M11" s="57">
        <f>Assumptions!G43*Assumptions!G$15</f>
        <v>80000</v>
      </c>
      <c r="N11" s="57">
        <f>Assumptions!H43*Assumptions!H$15</f>
        <v>100000</v>
      </c>
      <c r="O11" s="57">
        <f>Assumptions!I43*Assumptions!I$15</f>
        <v>120000</v>
      </c>
      <c r="P11" s="57">
        <f>Assumptions!J43*Assumptions!J$15</f>
        <v>140000</v>
      </c>
      <c r="Q11" s="57">
        <f>Assumptions!K43*Assumptions!K$15</f>
        <v>160000</v>
      </c>
      <c r="R11" s="57">
        <f>Assumptions!L43*Assumptions!L$15</f>
        <v>180000</v>
      </c>
      <c r="S11" s="57">
        <f>Assumptions!M43*Assumptions!M$15</f>
        <v>200000</v>
      </c>
      <c r="T11" s="57">
        <f>Assumptions!N43*Assumptions!N$15</f>
        <v>220000</v>
      </c>
      <c r="U11" s="57">
        <f>Assumptions!O43*Assumptions!O$15</f>
        <v>240000</v>
      </c>
      <c r="V11" s="57">
        <f>Assumptions!P43*Assumptions!P$15</f>
        <v>297000</v>
      </c>
      <c r="W11" s="57">
        <f>Assumptions!Q43*Assumptions!Q$15</f>
        <v>330000</v>
      </c>
      <c r="X11" s="57">
        <f>Assumptions!R43*Assumptions!R$15</f>
        <v>363000</v>
      </c>
      <c r="Y11" s="57">
        <f>Assumptions!S43*Assumptions!S$15</f>
        <v>396000</v>
      </c>
      <c r="Z11" s="57">
        <f>Assumptions!T43*Assumptions!T$15</f>
        <v>429000</v>
      </c>
      <c r="AA11" s="57">
        <f>Assumptions!U43*Assumptions!U$15</f>
        <v>462000</v>
      </c>
      <c r="AB11" s="57">
        <f>Assumptions!V43*Assumptions!V$15</f>
        <v>495000</v>
      </c>
      <c r="AC11" s="57">
        <f>Assumptions!W43*Assumptions!W$15</f>
        <v>528000</v>
      </c>
      <c r="AD11" s="57">
        <f>Assumptions!X43*Assumptions!X$15</f>
        <v>561000</v>
      </c>
      <c r="AE11" s="57">
        <f>Assumptions!Y43*Assumptions!Y$15</f>
        <v>594000</v>
      </c>
      <c r="AF11" s="57">
        <f>Assumptions!Z43*Assumptions!Z$15</f>
        <v>627000</v>
      </c>
      <c r="AG11" s="57">
        <f>Assumptions!AA43*Assumptions!AA$15</f>
        <v>660000</v>
      </c>
      <c r="AH11" s="57">
        <f>Assumptions!AB43*Assumptions!AB$15</f>
        <v>762300.00000000012</v>
      </c>
      <c r="AI11" s="57">
        <f>Assumptions!AC43*Assumptions!AC$15</f>
        <v>798600.00000000012</v>
      </c>
      <c r="AJ11" s="57">
        <f>Assumptions!AD43*Assumptions!AD$15</f>
        <v>834900.00000000012</v>
      </c>
      <c r="AK11" s="57">
        <f>Assumptions!AE43*Assumptions!AE$15</f>
        <v>871200.00000000012</v>
      </c>
      <c r="AL11" s="57">
        <f>Assumptions!AF43*Assumptions!AF$15</f>
        <v>907500.00000000012</v>
      </c>
      <c r="AM11" s="57">
        <f>Assumptions!AG43*Assumptions!AG$15</f>
        <v>943800.00000000012</v>
      </c>
      <c r="AN11" s="57">
        <f>Assumptions!AH43*Assumptions!AH$15</f>
        <v>980100.00000000012</v>
      </c>
      <c r="AO11" s="57">
        <f>Assumptions!AI43*Assumptions!AI$15</f>
        <v>1016400.0000000001</v>
      </c>
      <c r="AP11" s="57">
        <f>Assumptions!AJ43*Assumptions!AJ$15</f>
        <v>1052700.0000000002</v>
      </c>
      <c r="AQ11" s="57">
        <f>Assumptions!AK43*Assumptions!AK$15</f>
        <v>1089000.0000000002</v>
      </c>
      <c r="AR11" s="57">
        <f>Assumptions!AL43*Assumptions!AL$15</f>
        <v>1125300.0000000002</v>
      </c>
      <c r="AS11" s="57">
        <f>Assumptions!AM43*Assumptions!AM$15</f>
        <v>1161600.0000000002</v>
      </c>
      <c r="AT11" s="57">
        <f>Assumptions!AN43*Assumptions!AN$15</f>
        <v>1331000.0000000005</v>
      </c>
      <c r="AU11" s="57">
        <f>Assumptions!AO43*Assumptions!AO$15</f>
        <v>1384240.0000000005</v>
      </c>
      <c r="AV11" s="57">
        <f>Assumptions!AP43*Assumptions!AP$15</f>
        <v>1437480.0000000005</v>
      </c>
      <c r="AW11" s="57">
        <f>Assumptions!AQ43*Assumptions!AQ$15</f>
        <v>1490720.0000000005</v>
      </c>
      <c r="AX11" s="57">
        <f>Assumptions!AR43*Assumptions!AR$15</f>
        <v>1543960.0000000005</v>
      </c>
      <c r="AY11" s="57">
        <f>Assumptions!AS43*Assumptions!AS$15</f>
        <v>1597200.0000000005</v>
      </c>
      <c r="AZ11" s="57">
        <f>Assumptions!AT43*Assumptions!AT$15</f>
        <v>1650440.0000000005</v>
      </c>
      <c r="BA11" s="57">
        <f>Assumptions!AU43*Assumptions!AU$15</f>
        <v>1703680.0000000005</v>
      </c>
      <c r="BB11" s="57">
        <f>Assumptions!AV43*Assumptions!AV$15</f>
        <v>1756920.0000000005</v>
      </c>
      <c r="BC11" s="57">
        <f>Assumptions!AW43*Assumptions!AW$15</f>
        <v>1810160.0000000005</v>
      </c>
      <c r="BD11" s="57">
        <f>Assumptions!AX43*Assumptions!AX$15</f>
        <v>1863400.0000000005</v>
      </c>
      <c r="BE11" s="57">
        <f>Assumptions!AY43*Assumptions!AY$15</f>
        <v>1916640.0000000005</v>
      </c>
      <c r="BF11" s="57">
        <f>Assumptions!AZ43*Assumptions!AZ$15</f>
        <v>2166868.0000000009</v>
      </c>
      <c r="BG11" s="57">
        <f>Assumptions!BA43*Assumptions!BA$15</f>
        <v>2225432.0000000009</v>
      </c>
      <c r="BH11" s="57">
        <f>Assumptions!BB43*Assumptions!BB$15</f>
        <v>2283996.0000000009</v>
      </c>
      <c r="BI11" s="57">
        <f>Assumptions!BC43*Assumptions!BC$15</f>
        <v>2342560.0000000009</v>
      </c>
      <c r="BJ11" s="57">
        <f>Assumptions!BD43*Assumptions!BD$15</f>
        <v>2401124.0000000009</v>
      </c>
      <c r="BK11" s="57">
        <f>Assumptions!BE43*Assumptions!BE$15</f>
        <v>2459688.0000000009</v>
      </c>
      <c r="BL11" s="57">
        <f>Assumptions!BF43*Assumptions!BF$15</f>
        <v>2518252.0000000009</v>
      </c>
      <c r="BM11" s="57">
        <f>Assumptions!BG43*Assumptions!BG$15</f>
        <v>2576816.0000000009</v>
      </c>
      <c r="BN11" s="57">
        <f>Assumptions!BH43*Assumptions!BH$15</f>
        <v>2635380.0000000009</v>
      </c>
      <c r="BO11" s="57">
        <f>Assumptions!BI43*Assumptions!BI$15</f>
        <v>2693944.0000000009</v>
      </c>
      <c r="BP11" s="57">
        <f>Assumptions!BJ43*Assumptions!BJ$15</f>
        <v>2752508.0000000009</v>
      </c>
      <c r="BQ11" s="57">
        <f>Assumptions!BK43*Assumptions!BK$15</f>
        <v>2811072.0000000009</v>
      </c>
    </row>
    <row r="12" spans="1:70" s="1" customFormat="1" x14ac:dyDescent="0.3">
      <c r="A12" s="1" t="str">
        <f>Assumptions!A45</f>
        <v>Electricity Bill</v>
      </c>
      <c r="D12" s="57">
        <f>SUM(J12:U12)</f>
        <v>156000</v>
      </c>
      <c r="E12" s="57">
        <f>SUM(V12:AG12)</f>
        <v>574200</v>
      </c>
      <c r="F12" s="57">
        <f>SUM(AH12:AS12)</f>
        <v>1154340</v>
      </c>
      <c r="G12" s="57">
        <f>SUM(AT12:BE12)</f>
        <v>1948584</v>
      </c>
      <c r="H12" s="57">
        <f>SUM(BF12:BQ12)</f>
        <v>2986764</v>
      </c>
      <c r="I12" s="57"/>
      <c r="J12" s="57">
        <f>Assumptions!D45*Assumptions!D15</f>
        <v>2000</v>
      </c>
      <c r="K12" s="57">
        <f>Assumptions!E45*Assumptions!E15</f>
        <v>4000</v>
      </c>
      <c r="L12" s="57">
        <f>Assumptions!F45*Assumptions!F15</f>
        <v>6000</v>
      </c>
      <c r="M12" s="57">
        <f>Assumptions!G45*Assumptions!G15</f>
        <v>8000</v>
      </c>
      <c r="N12" s="57">
        <f>Assumptions!H45*Assumptions!H15</f>
        <v>10000</v>
      </c>
      <c r="O12" s="57">
        <f>Assumptions!I45*Assumptions!I15</f>
        <v>12000</v>
      </c>
      <c r="P12" s="57">
        <f>Assumptions!J45*Assumptions!J15</f>
        <v>14000</v>
      </c>
      <c r="Q12" s="57">
        <f>Assumptions!K45*Assumptions!K15</f>
        <v>16000</v>
      </c>
      <c r="R12" s="57">
        <f>Assumptions!L45*Assumptions!L15</f>
        <v>18000</v>
      </c>
      <c r="S12" s="57">
        <f>Assumptions!M45*Assumptions!M15</f>
        <v>20000</v>
      </c>
      <c r="T12" s="57">
        <f>Assumptions!N45*Assumptions!N15</f>
        <v>22000</v>
      </c>
      <c r="U12" s="57">
        <f>Assumptions!O45*Assumptions!O15</f>
        <v>24000</v>
      </c>
      <c r="V12" s="57">
        <f>Assumptions!P45*Assumptions!P15</f>
        <v>29700</v>
      </c>
      <c r="W12" s="57">
        <f>Assumptions!Q45*Assumptions!Q15</f>
        <v>33000</v>
      </c>
      <c r="X12" s="57">
        <f>Assumptions!R45*Assumptions!R15</f>
        <v>36300</v>
      </c>
      <c r="Y12" s="57">
        <f>Assumptions!S45*Assumptions!S15</f>
        <v>39600</v>
      </c>
      <c r="Z12" s="57">
        <f>Assumptions!T45*Assumptions!T15</f>
        <v>42900</v>
      </c>
      <c r="AA12" s="57">
        <f>Assumptions!U45*Assumptions!U15</f>
        <v>46200</v>
      </c>
      <c r="AB12" s="57">
        <f>Assumptions!V45*Assumptions!V15</f>
        <v>49500</v>
      </c>
      <c r="AC12" s="57">
        <f>Assumptions!W45*Assumptions!W15</f>
        <v>52800</v>
      </c>
      <c r="AD12" s="57">
        <f>Assumptions!X45*Assumptions!X15</f>
        <v>56100</v>
      </c>
      <c r="AE12" s="57">
        <f>Assumptions!Y45*Assumptions!Y15</f>
        <v>59400</v>
      </c>
      <c r="AF12" s="57">
        <f>Assumptions!Z45*Assumptions!Z15</f>
        <v>62700</v>
      </c>
      <c r="AG12" s="57">
        <f>Assumptions!AA45*Assumptions!AA15</f>
        <v>66000</v>
      </c>
      <c r="AH12" s="57">
        <f>Assumptions!AB45*Assumptions!AB15</f>
        <v>76230</v>
      </c>
      <c r="AI12" s="57">
        <f>Assumptions!AC45*Assumptions!AC15</f>
        <v>79860</v>
      </c>
      <c r="AJ12" s="57">
        <f>Assumptions!AD45*Assumptions!AD15</f>
        <v>83490</v>
      </c>
      <c r="AK12" s="57">
        <f>Assumptions!AE45*Assumptions!AE15</f>
        <v>87120</v>
      </c>
      <c r="AL12" s="57">
        <f>Assumptions!AF45*Assumptions!AF15</f>
        <v>90750</v>
      </c>
      <c r="AM12" s="57">
        <f>Assumptions!AG45*Assumptions!AG15</f>
        <v>94380</v>
      </c>
      <c r="AN12" s="57">
        <f>Assumptions!AH45*Assumptions!AH15</f>
        <v>98010</v>
      </c>
      <c r="AO12" s="57">
        <f>Assumptions!AI45*Assumptions!AI15</f>
        <v>101640</v>
      </c>
      <c r="AP12" s="57">
        <f>Assumptions!AJ45*Assumptions!AJ15</f>
        <v>105270</v>
      </c>
      <c r="AQ12" s="57">
        <f>Assumptions!AK45*Assumptions!AK15</f>
        <v>108900</v>
      </c>
      <c r="AR12" s="57">
        <f>Assumptions!AL45*Assumptions!AL15</f>
        <v>112530</v>
      </c>
      <c r="AS12" s="57">
        <f>Assumptions!AM45*Assumptions!AM15</f>
        <v>116160</v>
      </c>
      <c r="AT12" s="57">
        <f>Assumptions!AN45*Assumptions!AN15</f>
        <v>133100</v>
      </c>
      <c r="AU12" s="57">
        <f>Assumptions!AO45*Assumptions!AO15</f>
        <v>138424</v>
      </c>
      <c r="AV12" s="57">
        <f>Assumptions!AP45*Assumptions!AP15</f>
        <v>143748</v>
      </c>
      <c r="AW12" s="57">
        <f>Assumptions!AQ45*Assumptions!AQ15</f>
        <v>149072</v>
      </c>
      <c r="AX12" s="57">
        <f>Assumptions!AR45*Assumptions!AR15</f>
        <v>154396</v>
      </c>
      <c r="AY12" s="57">
        <f>Assumptions!AS45*Assumptions!AS15</f>
        <v>159720</v>
      </c>
      <c r="AZ12" s="57">
        <f>Assumptions!AT45*Assumptions!AT15</f>
        <v>165044</v>
      </c>
      <c r="BA12" s="57">
        <f>Assumptions!AU45*Assumptions!AU15</f>
        <v>170368</v>
      </c>
      <c r="BB12" s="57">
        <f>Assumptions!AV45*Assumptions!AV15</f>
        <v>175692</v>
      </c>
      <c r="BC12" s="57">
        <f>Assumptions!AW45*Assumptions!AW15</f>
        <v>181016</v>
      </c>
      <c r="BD12" s="57">
        <f>Assumptions!AX45*Assumptions!AX15</f>
        <v>186340</v>
      </c>
      <c r="BE12" s="57">
        <f>Assumptions!AY45*Assumptions!AY15</f>
        <v>191664</v>
      </c>
      <c r="BF12" s="57">
        <f>Assumptions!AZ45*Assumptions!AZ15</f>
        <v>216686.80000000002</v>
      </c>
      <c r="BG12" s="57">
        <f>Assumptions!BA45*Assumptions!BA15</f>
        <v>222543.2</v>
      </c>
      <c r="BH12" s="57">
        <f>Assumptions!BB45*Assumptions!BB15</f>
        <v>228399.60000000003</v>
      </c>
      <c r="BI12" s="57">
        <f>Assumptions!BC45*Assumptions!BC15</f>
        <v>234256.00000000003</v>
      </c>
      <c r="BJ12" s="57">
        <f>Assumptions!BD45*Assumptions!BD15</f>
        <v>240112.40000000002</v>
      </c>
      <c r="BK12" s="57">
        <f>Assumptions!BE45*Assumptions!BE15</f>
        <v>245968.80000000002</v>
      </c>
      <c r="BL12" s="57">
        <f>Assumptions!BF45*Assumptions!BF15</f>
        <v>251825.2</v>
      </c>
      <c r="BM12" s="57">
        <f>Assumptions!BG45*Assumptions!BG15</f>
        <v>257681.60000000003</v>
      </c>
      <c r="BN12" s="57">
        <f>Assumptions!BH45*Assumptions!BH15</f>
        <v>263538</v>
      </c>
      <c r="BO12" s="57">
        <f>Assumptions!BI45*Assumptions!BI15</f>
        <v>269394.40000000002</v>
      </c>
      <c r="BP12" s="57">
        <f>Assumptions!BJ45*Assumptions!BJ15</f>
        <v>275250.80000000005</v>
      </c>
      <c r="BQ12" s="57">
        <f>Assumptions!BK45*Assumptions!BK15</f>
        <v>281107.20000000001</v>
      </c>
    </row>
    <row r="13" spans="1:70" x14ac:dyDescent="0.3">
      <c r="A13" s="1" t="str">
        <f>Assumptions!A47</f>
        <v>Internet Bill</v>
      </c>
      <c r="B13" s="1" t="s">
        <v>148</v>
      </c>
      <c r="D13" s="57">
        <f>SUM(J13:U13)</f>
        <v>156000</v>
      </c>
      <c r="E13" s="57">
        <f>SUM(V13:AG13)</f>
        <v>574200</v>
      </c>
      <c r="F13" s="57">
        <f>SUM(AH13:AS13)</f>
        <v>1154340</v>
      </c>
      <c r="G13" s="57">
        <f>SUM(AT13:BE13)</f>
        <v>1948584</v>
      </c>
      <c r="H13" s="57">
        <f>SUM(BF13:BQ13)</f>
        <v>2986764</v>
      </c>
      <c r="J13" s="57">
        <f>Assumptions!D47*Assumptions!D15</f>
        <v>2000</v>
      </c>
      <c r="K13" s="57">
        <f>Assumptions!E47*Assumptions!E15</f>
        <v>4000</v>
      </c>
      <c r="L13" s="57">
        <f>Assumptions!F47*Assumptions!F15</f>
        <v>6000</v>
      </c>
      <c r="M13" s="57">
        <f>Assumptions!G47*Assumptions!G15</f>
        <v>8000</v>
      </c>
      <c r="N13" s="57">
        <f>Assumptions!H47*Assumptions!H15</f>
        <v>10000</v>
      </c>
      <c r="O13" s="57">
        <f>Assumptions!I47*Assumptions!I15</f>
        <v>12000</v>
      </c>
      <c r="P13" s="57">
        <f>Assumptions!J47*Assumptions!J15</f>
        <v>14000</v>
      </c>
      <c r="Q13" s="57">
        <f>Assumptions!K47*Assumptions!K15</f>
        <v>16000</v>
      </c>
      <c r="R13" s="57">
        <f>Assumptions!L47*Assumptions!L15</f>
        <v>18000</v>
      </c>
      <c r="S13" s="57">
        <f>Assumptions!M47*Assumptions!M15</f>
        <v>20000</v>
      </c>
      <c r="T13" s="57">
        <f>Assumptions!N47*Assumptions!N15</f>
        <v>22000</v>
      </c>
      <c r="U13" s="57">
        <f>Assumptions!O47*Assumptions!O15</f>
        <v>24000</v>
      </c>
      <c r="V13" s="57">
        <f>Assumptions!P47*Assumptions!P15</f>
        <v>29700</v>
      </c>
      <c r="W13" s="57">
        <f>Assumptions!Q47*Assumptions!Q15</f>
        <v>33000</v>
      </c>
      <c r="X13" s="57">
        <f>Assumptions!R47*Assumptions!R15</f>
        <v>36300</v>
      </c>
      <c r="Y13" s="57">
        <f>Assumptions!S47*Assumptions!S15</f>
        <v>39600</v>
      </c>
      <c r="Z13" s="57">
        <f>Assumptions!T47*Assumptions!T15</f>
        <v>42900</v>
      </c>
      <c r="AA13" s="57">
        <f>Assumptions!U47*Assumptions!U15</f>
        <v>46200</v>
      </c>
      <c r="AB13" s="57">
        <f>Assumptions!V47*Assumptions!V15</f>
        <v>49500</v>
      </c>
      <c r="AC13" s="57">
        <f>Assumptions!W47*Assumptions!W15</f>
        <v>52800</v>
      </c>
      <c r="AD13" s="57">
        <f>Assumptions!X47*Assumptions!X15</f>
        <v>56100</v>
      </c>
      <c r="AE13" s="57">
        <f>Assumptions!Y47*Assumptions!Y15</f>
        <v>59400</v>
      </c>
      <c r="AF13" s="57">
        <f>Assumptions!Z47*Assumptions!Z15</f>
        <v>62700</v>
      </c>
      <c r="AG13" s="57">
        <f>Assumptions!AA47*Assumptions!AA15</f>
        <v>66000</v>
      </c>
      <c r="AH13" s="57">
        <f>Assumptions!AB47*Assumptions!AB15</f>
        <v>76230</v>
      </c>
      <c r="AI13" s="57">
        <f>Assumptions!AC47*Assumptions!AC15</f>
        <v>79860</v>
      </c>
      <c r="AJ13" s="57">
        <f>Assumptions!AD47*Assumptions!AD15</f>
        <v>83490</v>
      </c>
      <c r="AK13" s="57">
        <f>Assumptions!AE47*Assumptions!AE15</f>
        <v>87120</v>
      </c>
      <c r="AL13" s="57">
        <f>Assumptions!AF47*Assumptions!AF15</f>
        <v>90750</v>
      </c>
      <c r="AM13" s="57">
        <f>Assumptions!AG47*Assumptions!AG15</f>
        <v>94380</v>
      </c>
      <c r="AN13" s="57">
        <f>Assumptions!AH47*Assumptions!AH15</f>
        <v>98010</v>
      </c>
      <c r="AO13" s="57">
        <f>Assumptions!AI47*Assumptions!AI15</f>
        <v>101640</v>
      </c>
      <c r="AP13" s="57">
        <f>Assumptions!AJ47*Assumptions!AJ15</f>
        <v>105270</v>
      </c>
      <c r="AQ13" s="57">
        <f>Assumptions!AK47*Assumptions!AK15</f>
        <v>108900</v>
      </c>
      <c r="AR13" s="57">
        <f>Assumptions!AL47*Assumptions!AL15</f>
        <v>112530</v>
      </c>
      <c r="AS13" s="57">
        <f>Assumptions!AM47*Assumptions!AM15</f>
        <v>116160</v>
      </c>
      <c r="AT13" s="57">
        <f>Assumptions!AN47*Assumptions!AN15</f>
        <v>133100</v>
      </c>
      <c r="AU13" s="57">
        <f>Assumptions!AO47*Assumptions!AO15</f>
        <v>138424</v>
      </c>
      <c r="AV13" s="57">
        <f>Assumptions!AP47*Assumptions!AP15</f>
        <v>143748</v>
      </c>
      <c r="AW13" s="57">
        <f>Assumptions!AQ47*Assumptions!AQ15</f>
        <v>149072</v>
      </c>
      <c r="AX13" s="57">
        <f>Assumptions!AR47*Assumptions!AR15</f>
        <v>154396</v>
      </c>
      <c r="AY13" s="57">
        <f>Assumptions!AS47*Assumptions!AS15</f>
        <v>159720</v>
      </c>
      <c r="AZ13" s="57">
        <f>Assumptions!AT47*Assumptions!AT15</f>
        <v>165044</v>
      </c>
      <c r="BA13" s="57">
        <f>Assumptions!AU47*Assumptions!AU15</f>
        <v>170368</v>
      </c>
      <c r="BB13" s="57">
        <f>Assumptions!AV47*Assumptions!AV15</f>
        <v>175692</v>
      </c>
      <c r="BC13" s="57">
        <f>Assumptions!AW47*Assumptions!AW15</f>
        <v>181016</v>
      </c>
      <c r="BD13" s="57">
        <f>Assumptions!AX47*Assumptions!AX15</f>
        <v>186340</v>
      </c>
      <c r="BE13" s="57">
        <f>Assumptions!AY47*Assumptions!AY15</f>
        <v>191664</v>
      </c>
      <c r="BF13" s="57">
        <f>Assumptions!AZ47*Assumptions!AZ15</f>
        <v>216686.80000000002</v>
      </c>
      <c r="BG13" s="57">
        <f>Assumptions!BA47*Assumptions!BA15</f>
        <v>222543.2</v>
      </c>
      <c r="BH13" s="57">
        <f>Assumptions!BB47*Assumptions!BB15</f>
        <v>228399.60000000003</v>
      </c>
      <c r="BI13" s="57">
        <f>Assumptions!BC47*Assumptions!BC15</f>
        <v>234256.00000000003</v>
      </c>
      <c r="BJ13" s="57">
        <f>Assumptions!BD47*Assumptions!BD15</f>
        <v>240112.40000000002</v>
      </c>
      <c r="BK13" s="57">
        <f>Assumptions!BE47*Assumptions!BE15</f>
        <v>245968.80000000002</v>
      </c>
      <c r="BL13" s="57">
        <f>Assumptions!BF47*Assumptions!BF15</f>
        <v>251825.2</v>
      </c>
      <c r="BM13" s="57">
        <f>Assumptions!BG47*Assumptions!BG15</f>
        <v>257681.60000000003</v>
      </c>
      <c r="BN13" s="57">
        <f>Assumptions!BH47*Assumptions!BH15</f>
        <v>263538</v>
      </c>
      <c r="BO13" s="57">
        <f>Assumptions!BI47*Assumptions!BI15</f>
        <v>269394.40000000002</v>
      </c>
      <c r="BP13" s="57">
        <f>Assumptions!BJ47*Assumptions!BJ15</f>
        <v>275250.80000000005</v>
      </c>
      <c r="BQ13" s="57">
        <f>Assumptions!BK47*Assumptions!BK15</f>
        <v>281107.20000000001</v>
      </c>
    </row>
    <row r="14" spans="1:70" x14ac:dyDescent="0.3">
      <c r="A14" s="1" t="str">
        <f>Assumptions!A49</f>
        <v>Stationery</v>
      </c>
      <c r="B14" s="1" t="s">
        <v>148</v>
      </c>
      <c r="D14" s="57">
        <f t="shared" si="0"/>
        <v>78000</v>
      </c>
      <c r="E14" s="57">
        <f t="shared" si="1"/>
        <v>287100</v>
      </c>
      <c r="F14" s="57">
        <f t="shared" si="2"/>
        <v>577170</v>
      </c>
      <c r="G14" s="57">
        <f t="shared" si="3"/>
        <v>974292</v>
      </c>
      <c r="H14" s="57">
        <f t="shared" si="4"/>
        <v>1493382</v>
      </c>
      <c r="J14" s="57">
        <f>Assumptions!D49*Assumptions!D15</f>
        <v>1000</v>
      </c>
      <c r="K14" s="57">
        <f>Assumptions!E49*Assumptions!E15</f>
        <v>2000</v>
      </c>
      <c r="L14" s="57">
        <f>Assumptions!F49*Assumptions!F15</f>
        <v>3000</v>
      </c>
      <c r="M14" s="57">
        <f>Assumptions!G49*Assumptions!G15</f>
        <v>4000</v>
      </c>
      <c r="N14" s="57">
        <f>Assumptions!H49*Assumptions!H15</f>
        <v>5000</v>
      </c>
      <c r="O14" s="57">
        <f>Assumptions!I49*Assumptions!I15</f>
        <v>6000</v>
      </c>
      <c r="P14" s="57">
        <f>Assumptions!J49*Assumptions!J15</f>
        <v>7000</v>
      </c>
      <c r="Q14" s="57">
        <f>Assumptions!K49*Assumptions!K15</f>
        <v>8000</v>
      </c>
      <c r="R14" s="57">
        <f>Assumptions!L49*Assumptions!L15</f>
        <v>9000</v>
      </c>
      <c r="S14" s="57">
        <f>Assumptions!M49*Assumptions!M15</f>
        <v>10000</v>
      </c>
      <c r="T14" s="57">
        <f>Assumptions!N49*Assumptions!N15</f>
        <v>11000</v>
      </c>
      <c r="U14" s="57">
        <f>Assumptions!O49*Assumptions!O15</f>
        <v>12000</v>
      </c>
      <c r="V14" s="57">
        <f>Assumptions!P49*Assumptions!P15</f>
        <v>14850</v>
      </c>
      <c r="W14" s="57">
        <f>Assumptions!Q49*Assumptions!Q15</f>
        <v>16500</v>
      </c>
      <c r="X14" s="57">
        <f>Assumptions!R49*Assumptions!R15</f>
        <v>18150</v>
      </c>
      <c r="Y14" s="57">
        <f>Assumptions!S49*Assumptions!S15</f>
        <v>19800</v>
      </c>
      <c r="Z14" s="57">
        <f>Assumptions!T49*Assumptions!T15</f>
        <v>21450</v>
      </c>
      <c r="AA14" s="57">
        <f>Assumptions!U49*Assumptions!U15</f>
        <v>23100</v>
      </c>
      <c r="AB14" s="57">
        <f>Assumptions!V49*Assumptions!V15</f>
        <v>24750</v>
      </c>
      <c r="AC14" s="57">
        <f>Assumptions!W49*Assumptions!W15</f>
        <v>26400</v>
      </c>
      <c r="AD14" s="57">
        <f>Assumptions!X49*Assumptions!X15</f>
        <v>28050</v>
      </c>
      <c r="AE14" s="57">
        <f>Assumptions!Y49*Assumptions!Y15</f>
        <v>29700</v>
      </c>
      <c r="AF14" s="57">
        <f>Assumptions!Z49*Assumptions!Z15</f>
        <v>31350</v>
      </c>
      <c r="AG14" s="57">
        <f>Assumptions!AA49*Assumptions!AA15</f>
        <v>33000</v>
      </c>
      <c r="AH14" s="57">
        <f>Assumptions!AB49*Assumptions!AB15</f>
        <v>38115</v>
      </c>
      <c r="AI14" s="57">
        <f>Assumptions!AC49*Assumptions!AC15</f>
        <v>39930</v>
      </c>
      <c r="AJ14" s="57">
        <f>Assumptions!AD49*Assumptions!AD15</f>
        <v>41745</v>
      </c>
      <c r="AK14" s="57">
        <f>Assumptions!AE49*Assumptions!AE15</f>
        <v>43560</v>
      </c>
      <c r="AL14" s="57">
        <f>Assumptions!AF49*Assumptions!AF15</f>
        <v>45375</v>
      </c>
      <c r="AM14" s="57">
        <f>Assumptions!AG49*Assumptions!AG15</f>
        <v>47190</v>
      </c>
      <c r="AN14" s="57">
        <f>Assumptions!AH49*Assumptions!AH15</f>
        <v>49005</v>
      </c>
      <c r="AO14" s="57">
        <f>Assumptions!AI49*Assumptions!AI15</f>
        <v>50820</v>
      </c>
      <c r="AP14" s="57">
        <f>Assumptions!AJ49*Assumptions!AJ15</f>
        <v>52635</v>
      </c>
      <c r="AQ14" s="57">
        <f>Assumptions!AK49*Assumptions!AK15</f>
        <v>54450</v>
      </c>
      <c r="AR14" s="57">
        <f>Assumptions!AL49*Assumptions!AL15</f>
        <v>56265</v>
      </c>
      <c r="AS14" s="57">
        <f>Assumptions!AM49*Assumptions!AM15</f>
        <v>58080</v>
      </c>
      <c r="AT14" s="57">
        <f>Assumptions!AN49*Assumptions!AN15</f>
        <v>66550</v>
      </c>
      <c r="AU14" s="57">
        <f>Assumptions!AO49*Assumptions!AO15</f>
        <v>69212</v>
      </c>
      <c r="AV14" s="57">
        <f>Assumptions!AP49*Assumptions!AP15</f>
        <v>71874</v>
      </c>
      <c r="AW14" s="57">
        <f>Assumptions!AQ49*Assumptions!AQ15</f>
        <v>74536</v>
      </c>
      <c r="AX14" s="57">
        <f>Assumptions!AR49*Assumptions!AR15</f>
        <v>77198</v>
      </c>
      <c r="AY14" s="57">
        <f>Assumptions!AS49*Assumptions!AS15</f>
        <v>79860</v>
      </c>
      <c r="AZ14" s="57">
        <f>Assumptions!AT49*Assumptions!AT15</f>
        <v>82522</v>
      </c>
      <c r="BA14" s="57">
        <f>Assumptions!AU49*Assumptions!AU15</f>
        <v>85184</v>
      </c>
      <c r="BB14" s="57">
        <f>Assumptions!AV49*Assumptions!AV15</f>
        <v>87846</v>
      </c>
      <c r="BC14" s="57">
        <f>Assumptions!AW49*Assumptions!AW15</f>
        <v>90508</v>
      </c>
      <c r="BD14" s="57">
        <f>Assumptions!AX49*Assumptions!AX15</f>
        <v>93170</v>
      </c>
      <c r="BE14" s="57">
        <f>Assumptions!AY49*Assumptions!AY15</f>
        <v>95832</v>
      </c>
      <c r="BF14" s="57">
        <f>Assumptions!AZ49*Assumptions!AZ15</f>
        <v>108343.40000000001</v>
      </c>
      <c r="BG14" s="57">
        <f>Assumptions!BA49*Assumptions!BA15</f>
        <v>111271.6</v>
      </c>
      <c r="BH14" s="57">
        <f>Assumptions!BB49*Assumptions!BB15</f>
        <v>114199.80000000002</v>
      </c>
      <c r="BI14" s="57">
        <f>Assumptions!BC49*Assumptions!BC15</f>
        <v>117128.00000000001</v>
      </c>
      <c r="BJ14" s="57">
        <f>Assumptions!BD49*Assumptions!BD15</f>
        <v>120056.20000000001</v>
      </c>
      <c r="BK14" s="57">
        <f>Assumptions!BE49*Assumptions!BE15</f>
        <v>122984.40000000001</v>
      </c>
      <c r="BL14" s="57">
        <f>Assumptions!BF49*Assumptions!BF15</f>
        <v>125912.6</v>
      </c>
      <c r="BM14" s="57">
        <f>Assumptions!BG49*Assumptions!BG15</f>
        <v>128840.80000000002</v>
      </c>
      <c r="BN14" s="57">
        <f>Assumptions!BH49*Assumptions!BH15</f>
        <v>131769</v>
      </c>
      <c r="BO14" s="57">
        <f>Assumptions!BI49*Assumptions!BI15</f>
        <v>134697.20000000001</v>
      </c>
      <c r="BP14" s="57">
        <f>Assumptions!BJ49*Assumptions!BJ15</f>
        <v>137625.40000000002</v>
      </c>
      <c r="BQ14" s="57">
        <f>Assumptions!BK49*Assumptions!BK15</f>
        <v>140553.60000000001</v>
      </c>
    </row>
    <row r="15" spans="1:70" x14ac:dyDescent="0.3">
      <c r="A15" s="1" t="s">
        <v>268</v>
      </c>
      <c r="B15" s="1" t="s">
        <v>148</v>
      </c>
      <c r="D15" s="57">
        <f t="shared" ref="D15" si="5">SUM(J15:U15)</f>
        <v>600000</v>
      </c>
      <c r="E15" s="57">
        <f t="shared" ref="E15" si="6">SUM(V15:AG15)</f>
        <v>660000.00000000012</v>
      </c>
      <c r="F15" s="57">
        <f t="shared" ref="F15" si="7">SUM(AH15:AS15)</f>
        <v>726000.00000000012</v>
      </c>
      <c r="G15" s="57">
        <f t="shared" ref="G15" si="8">SUM(AT15:BE15)</f>
        <v>798600.00000000012</v>
      </c>
      <c r="H15" s="57">
        <f t="shared" ref="H15" si="9">SUM(BF15:BQ15)</f>
        <v>878460.00000000012</v>
      </c>
      <c r="J15" s="57">
        <f>Assumptions!D51</f>
        <v>50000</v>
      </c>
      <c r="K15" s="57">
        <f>Assumptions!E51</f>
        <v>50000</v>
      </c>
      <c r="L15" s="57">
        <f>Assumptions!F51</f>
        <v>50000</v>
      </c>
      <c r="M15" s="57">
        <f>Assumptions!G51</f>
        <v>50000</v>
      </c>
      <c r="N15" s="57">
        <f>Assumptions!H51</f>
        <v>50000</v>
      </c>
      <c r="O15" s="57">
        <f>Assumptions!I51</f>
        <v>50000</v>
      </c>
      <c r="P15" s="57">
        <f>Assumptions!J51</f>
        <v>50000</v>
      </c>
      <c r="Q15" s="57">
        <f>Assumptions!K51</f>
        <v>50000</v>
      </c>
      <c r="R15" s="57">
        <f>Assumptions!L51</f>
        <v>50000</v>
      </c>
      <c r="S15" s="57">
        <f>Assumptions!M51</f>
        <v>50000</v>
      </c>
      <c r="T15" s="57">
        <f>Assumptions!N51</f>
        <v>50000</v>
      </c>
      <c r="U15" s="57">
        <f>Assumptions!O51</f>
        <v>50000</v>
      </c>
      <c r="V15" s="57">
        <f>Assumptions!P51</f>
        <v>55000.000000000007</v>
      </c>
      <c r="W15" s="57">
        <f>Assumptions!Q51</f>
        <v>55000.000000000007</v>
      </c>
      <c r="X15" s="57">
        <f>Assumptions!R51</f>
        <v>55000.000000000007</v>
      </c>
      <c r="Y15" s="57">
        <f>Assumptions!S51</f>
        <v>55000.000000000007</v>
      </c>
      <c r="Z15" s="57">
        <f>Assumptions!T51</f>
        <v>55000.000000000007</v>
      </c>
      <c r="AA15" s="57">
        <f>Assumptions!U51</f>
        <v>55000.000000000007</v>
      </c>
      <c r="AB15" s="57">
        <f>Assumptions!V51</f>
        <v>55000.000000000007</v>
      </c>
      <c r="AC15" s="57">
        <f>Assumptions!W51</f>
        <v>55000.000000000007</v>
      </c>
      <c r="AD15" s="57">
        <f>Assumptions!X51</f>
        <v>55000.000000000007</v>
      </c>
      <c r="AE15" s="57">
        <f>Assumptions!Y51</f>
        <v>55000.000000000007</v>
      </c>
      <c r="AF15" s="57">
        <f>Assumptions!Z51</f>
        <v>55000.000000000007</v>
      </c>
      <c r="AG15" s="57">
        <f>Assumptions!AA51</f>
        <v>55000.000000000007</v>
      </c>
      <c r="AH15" s="57">
        <f>Assumptions!AB51</f>
        <v>60500.000000000015</v>
      </c>
      <c r="AI15" s="57">
        <f>Assumptions!AC51</f>
        <v>60500.000000000015</v>
      </c>
      <c r="AJ15" s="57">
        <f>Assumptions!AD51</f>
        <v>60500.000000000015</v>
      </c>
      <c r="AK15" s="57">
        <f>Assumptions!AE51</f>
        <v>60500.000000000015</v>
      </c>
      <c r="AL15" s="57">
        <f>Assumptions!AF51</f>
        <v>60500.000000000015</v>
      </c>
      <c r="AM15" s="57">
        <f>Assumptions!AG51</f>
        <v>60500.000000000015</v>
      </c>
      <c r="AN15" s="57">
        <f>Assumptions!AH51</f>
        <v>60500.000000000015</v>
      </c>
      <c r="AO15" s="57">
        <f>Assumptions!AI51</f>
        <v>60500.000000000015</v>
      </c>
      <c r="AP15" s="57">
        <f>Assumptions!AJ51</f>
        <v>60500.000000000015</v>
      </c>
      <c r="AQ15" s="57">
        <f>Assumptions!AK51</f>
        <v>60500.000000000015</v>
      </c>
      <c r="AR15" s="57">
        <f>Assumptions!AL51</f>
        <v>60500.000000000015</v>
      </c>
      <c r="AS15" s="57">
        <f>Assumptions!AM51</f>
        <v>60500.000000000015</v>
      </c>
      <c r="AT15" s="57">
        <f>Assumptions!AN51</f>
        <v>66550.000000000015</v>
      </c>
      <c r="AU15" s="57">
        <f>Assumptions!AO51</f>
        <v>66550.000000000015</v>
      </c>
      <c r="AV15" s="57">
        <f>Assumptions!AP51</f>
        <v>66550.000000000015</v>
      </c>
      <c r="AW15" s="57">
        <f>Assumptions!AQ51</f>
        <v>66550.000000000015</v>
      </c>
      <c r="AX15" s="57">
        <f>Assumptions!AR51</f>
        <v>66550.000000000015</v>
      </c>
      <c r="AY15" s="57">
        <f>Assumptions!AS51</f>
        <v>66550.000000000015</v>
      </c>
      <c r="AZ15" s="57">
        <f>Assumptions!AT51</f>
        <v>66550.000000000015</v>
      </c>
      <c r="BA15" s="57">
        <f>Assumptions!AU51</f>
        <v>66550.000000000015</v>
      </c>
      <c r="BB15" s="57">
        <f>Assumptions!AV51</f>
        <v>66550.000000000015</v>
      </c>
      <c r="BC15" s="57">
        <f>Assumptions!AW51</f>
        <v>66550.000000000015</v>
      </c>
      <c r="BD15" s="57">
        <f>Assumptions!AX51</f>
        <v>66550.000000000015</v>
      </c>
      <c r="BE15" s="57">
        <f>Assumptions!AY51</f>
        <v>66550.000000000015</v>
      </c>
      <c r="BF15" s="57">
        <f>Assumptions!AZ51</f>
        <v>73205.000000000029</v>
      </c>
      <c r="BG15" s="57">
        <f>Assumptions!BA51</f>
        <v>73205.000000000029</v>
      </c>
      <c r="BH15" s="57">
        <f>Assumptions!BB51</f>
        <v>73205.000000000029</v>
      </c>
      <c r="BI15" s="57">
        <f>Assumptions!BC51</f>
        <v>73205.000000000029</v>
      </c>
      <c r="BJ15" s="57">
        <f>Assumptions!BD51</f>
        <v>73205.000000000029</v>
      </c>
      <c r="BK15" s="57">
        <f>Assumptions!BE51</f>
        <v>73205.000000000029</v>
      </c>
      <c r="BL15" s="57">
        <f>Assumptions!BF51</f>
        <v>73205.000000000029</v>
      </c>
      <c r="BM15" s="57">
        <f>Assumptions!BG51</f>
        <v>73205.000000000029</v>
      </c>
      <c r="BN15" s="57">
        <f>Assumptions!BH51</f>
        <v>73205.000000000029</v>
      </c>
      <c r="BO15" s="57">
        <f>Assumptions!BI51</f>
        <v>73205.000000000029</v>
      </c>
      <c r="BP15" s="57">
        <f>Assumptions!BJ51</f>
        <v>73205.000000000029</v>
      </c>
      <c r="BQ15" s="57">
        <f>Assumptions!BK51</f>
        <v>73205.000000000029</v>
      </c>
    </row>
    <row r="16" spans="1:70" x14ac:dyDescent="0.3">
      <c r="A16" s="1" t="str">
        <f>Assumptions!A54</f>
        <v>Softwares</v>
      </c>
      <c r="B16" s="1" t="s">
        <v>148</v>
      </c>
      <c r="D16" s="57">
        <f t="shared" ref="D16" si="10">SUM(J16:U16)</f>
        <v>327050.00000000006</v>
      </c>
      <c r="E16" s="57">
        <f t="shared" ref="E16" si="11">SUM(V16:AG16)</f>
        <v>1099200</v>
      </c>
      <c r="F16" s="57">
        <f t="shared" ref="F16" si="12">SUM(AH16:AS16)</f>
        <v>2030495.8333333335</v>
      </c>
      <c r="G16" s="57">
        <f t="shared" ref="G16" si="13">SUM(AT16:BE16)</f>
        <v>3169180.0000000005</v>
      </c>
      <c r="H16" s="57">
        <f t="shared" ref="H16" si="14">SUM(BF16:BQ16)</f>
        <v>4475277.5</v>
      </c>
      <c r="J16" s="57">
        <f>Assumptions!D54</f>
        <v>4183.3333333333339</v>
      </c>
      <c r="K16" s="57">
        <f>Assumptions!E54</f>
        <v>8368.3333333333339</v>
      </c>
      <c r="L16" s="57">
        <f>Assumptions!F54</f>
        <v>12555.833333333334</v>
      </c>
      <c r="M16" s="57">
        <f>Assumptions!G54</f>
        <v>16745.833333333336</v>
      </c>
      <c r="N16" s="57">
        <f>Assumptions!H54</f>
        <v>20938.333333333336</v>
      </c>
      <c r="O16" s="57">
        <f>Assumptions!I54</f>
        <v>25134.166666666668</v>
      </c>
      <c r="P16" s="57">
        <f>Assumptions!J54</f>
        <v>29333.333333333336</v>
      </c>
      <c r="Q16" s="57">
        <f>Assumptions!K54</f>
        <v>33535.833333333336</v>
      </c>
      <c r="R16" s="57">
        <f>Assumptions!L54</f>
        <v>37742.5</v>
      </c>
      <c r="S16" s="57">
        <f>Assumptions!M54</f>
        <v>41953.333333333336</v>
      </c>
      <c r="T16" s="57">
        <f>Assumptions!N54</f>
        <v>46169.166666666672</v>
      </c>
      <c r="U16" s="57">
        <f>Assumptions!O54</f>
        <v>50390</v>
      </c>
      <c r="V16" s="57">
        <f>Assumptions!P54</f>
        <v>56700.000000000007</v>
      </c>
      <c r="W16" s="57">
        <f>Assumptions!Q54</f>
        <v>63016.666666666672</v>
      </c>
      <c r="X16" s="57">
        <f>Assumptions!R54</f>
        <v>69340</v>
      </c>
      <c r="Y16" s="57">
        <f>Assumptions!S54</f>
        <v>75670.833333333328</v>
      </c>
      <c r="Z16" s="57">
        <f>Assumptions!T54</f>
        <v>82010</v>
      </c>
      <c r="AA16" s="57">
        <f>Assumptions!U54</f>
        <v>88358.333333333328</v>
      </c>
      <c r="AB16" s="57">
        <f>Assumptions!V54</f>
        <v>94716.666666666672</v>
      </c>
      <c r="AC16" s="57">
        <f>Assumptions!W54</f>
        <v>101085.83333333333</v>
      </c>
      <c r="AD16" s="57">
        <f>Assumptions!X54</f>
        <v>107467.50000000001</v>
      </c>
      <c r="AE16" s="57">
        <f>Assumptions!Y54</f>
        <v>113862.50000000001</v>
      </c>
      <c r="AF16" s="57">
        <f>Assumptions!Z54</f>
        <v>120272.50000000001</v>
      </c>
      <c r="AG16" s="57">
        <f>Assumptions!AA54</f>
        <v>126699.16666666669</v>
      </c>
      <c r="AH16" s="57">
        <f>Assumptions!AB54</f>
        <v>133144.16666666666</v>
      </c>
      <c r="AI16" s="57">
        <f>Assumptions!AC54</f>
        <v>139609.16666666666</v>
      </c>
      <c r="AJ16" s="57">
        <f>Assumptions!AD54</f>
        <v>146095.83333333334</v>
      </c>
      <c r="AK16" s="57">
        <f>Assumptions!AE54</f>
        <v>152606.66666666666</v>
      </c>
      <c r="AL16" s="57">
        <f>Assumptions!AF54</f>
        <v>159144.16666666666</v>
      </c>
      <c r="AM16" s="57">
        <f>Assumptions!AG54</f>
        <v>165710.83333333334</v>
      </c>
      <c r="AN16" s="57">
        <f>Assumptions!AH54</f>
        <v>172309.16666666666</v>
      </c>
      <c r="AO16" s="57">
        <f>Assumptions!AI54</f>
        <v>178942.5</v>
      </c>
      <c r="AP16" s="57">
        <f>Assumptions!AJ54</f>
        <v>185614.16666666666</v>
      </c>
      <c r="AQ16" s="57">
        <f>Assumptions!AK54</f>
        <v>192328.33333333334</v>
      </c>
      <c r="AR16" s="57">
        <f>Assumptions!AL54</f>
        <v>199089.16666666666</v>
      </c>
      <c r="AS16" s="57">
        <f>Assumptions!AM54</f>
        <v>205901.66666666666</v>
      </c>
      <c r="AT16" s="57">
        <f>Assumptions!AN54</f>
        <v>214809.16666666669</v>
      </c>
      <c r="AU16" s="57">
        <f>Assumptions!AO54</f>
        <v>223728.33333333334</v>
      </c>
      <c r="AV16" s="57">
        <f>Assumptions!AP54</f>
        <v>232660.00000000003</v>
      </c>
      <c r="AW16" s="57">
        <f>Assumptions!AQ54</f>
        <v>241604.16666666669</v>
      </c>
      <c r="AX16" s="57">
        <f>Assumptions!AR54</f>
        <v>250560.83333333334</v>
      </c>
      <c r="AY16" s="57">
        <f>Assumptions!AS54</f>
        <v>259530.00000000003</v>
      </c>
      <c r="AZ16" s="57">
        <f>Assumptions!AT54</f>
        <v>268512.5</v>
      </c>
      <c r="BA16" s="57">
        <f>Assumptions!AU54</f>
        <v>277508.33333333337</v>
      </c>
      <c r="BB16" s="57">
        <f>Assumptions!AV54</f>
        <v>286517.5</v>
      </c>
      <c r="BC16" s="57">
        <f>Assumptions!AW54</f>
        <v>295540.83333333337</v>
      </c>
      <c r="BD16" s="57">
        <f>Assumptions!AX54</f>
        <v>304578.33333333337</v>
      </c>
      <c r="BE16" s="57">
        <f>Assumptions!AY54</f>
        <v>313630</v>
      </c>
      <c r="BF16" s="57">
        <f>Assumptions!AZ54</f>
        <v>322696.66666666669</v>
      </c>
      <c r="BG16" s="57">
        <f>Assumptions!BA54</f>
        <v>331778.33333333337</v>
      </c>
      <c r="BH16" s="57">
        <f>Assumptions!BB54</f>
        <v>340875</v>
      </c>
      <c r="BI16" s="57">
        <f>Assumptions!BC54</f>
        <v>349987.50000000006</v>
      </c>
      <c r="BJ16" s="57">
        <f>Assumptions!BD54</f>
        <v>359115.83333333337</v>
      </c>
      <c r="BK16" s="57">
        <f>Assumptions!BE54</f>
        <v>368260.83333333331</v>
      </c>
      <c r="BL16" s="57">
        <f>Assumptions!BF54</f>
        <v>377422.50000000006</v>
      </c>
      <c r="BM16" s="57">
        <f>Assumptions!BG54</f>
        <v>386600.83333333337</v>
      </c>
      <c r="BN16" s="57">
        <f>Assumptions!BH54</f>
        <v>395796.66666666669</v>
      </c>
      <c r="BO16" s="57">
        <f>Assumptions!BI54</f>
        <v>405010.00000000006</v>
      </c>
      <c r="BP16" s="57">
        <f>Assumptions!BJ54</f>
        <v>414241.66666666669</v>
      </c>
      <c r="BQ16" s="57">
        <f>Assumptions!BK54</f>
        <v>423491.66666666669</v>
      </c>
    </row>
    <row r="17" spans="1:70" x14ac:dyDescent="0.3">
      <c r="A17" s="1" t="str">
        <f>Assumptions!A56</f>
        <v>Marketing and Branding</v>
      </c>
      <c r="B17" s="1" t="s">
        <v>148</v>
      </c>
      <c r="D17" s="57">
        <f t="shared" si="0"/>
        <v>3935280</v>
      </c>
      <c r="E17" s="57">
        <f t="shared" si="1"/>
        <v>34456920</v>
      </c>
      <c r="F17" s="57">
        <f t="shared" si="2"/>
        <v>151248600</v>
      </c>
      <c r="G17" s="57">
        <f t="shared" si="3"/>
        <v>492742980</v>
      </c>
      <c r="H17" s="57">
        <f t="shared" si="4"/>
        <v>1166804400</v>
      </c>
      <c r="J17" s="57">
        <f>Assumptions!D56*Revenue!J$10</f>
        <v>16800</v>
      </c>
      <c r="K17" s="57">
        <f>Assumptions!E56*Revenue!K$10</f>
        <v>40080</v>
      </c>
      <c r="L17" s="57">
        <f>Assumptions!F56*Revenue!L$10</f>
        <v>71160</v>
      </c>
      <c r="M17" s="57">
        <f>Assumptions!G56*Revenue!M$10</f>
        <v>110760</v>
      </c>
      <c r="N17" s="57">
        <f>Assumptions!H56*Revenue!N$10</f>
        <v>159600</v>
      </c>
      <c r="O17" s="57">
        <f>Assumptions!I56*Revenue!O$10</f>
        <v>219240</v>
      </c>
      <c r="P17" s="57">
        <f>Assumptions!J56*Revenue!P$10</f>
        <v>290640</v>
      </c>
      <c r="Q17" s="57">
        <f>Assumptions!K56*Revenue!Q$10</f>
        <v>374760</v>
      </c>
      <c r="R17" s="57">
        <f>Assumptions!L56*Revenue!R$10</f>
        <v>473400</v>
      </c>
      <c r="S17" s="57">
        <f>Assumptions!M56*Revenue!S$10</f>
        <v>587760</v>
      </c>
      <c r="T17" s="57">
        <f>Assumptions!N56*Revenue!T$10</f>
        <v>719880</v>
      </c>
      <c r="U17" s="57">
        <f>Assumptions!O56*Revenue!U$10</f>
        <v>871200</v>
      </c>
      <c r="V17" s="57">
        <f>Assumptions!P56*Revenue!V$10</f>
        <v>1052400</v>
      </c>
      <c r="W17" s="57">
        <f>Assumptions!Q56*Revenue!W$10</f>
        <v>1260840</v>
      </c>
      <c r="X17" s="57">
        <f>Assumptions!R56*Revenue!X$10</f>
        <v>1499100</v>
      </c>
      <c r="Y17" s="57">
        <f>Assumptions!S56*Revenue!Y$10</f>
        <v>1770300</v>
      </c>
      <c r="Z17" s="57">
        <f>Assumptions!T56*Revenue!Z$10</f>
        <v>2077800</v>
      </c>
      <c r="AA17" s="57">
        <f>Assumptions!U56*Revenue!AA$10</f>
        <v>2425620</v>
      </c>
      <c r="AB17" s="57">
        <f>Assumptions!V56*Revenue!AB$10</f>
        <v>2812920</v>
      </c>
      <c r="AC17" s="57">
        <f>Assumptions!W56*Revenue!AC$10</f>
        <v>3243420</v>
      </c>
      <c r="AD17" s="57">
        <f>Assumptions!X56*Revenue!AD$10</f>
        <v>3722100</v>
      </c>
      <c r="AE17" s="57">
        <f>Assumptions!Y56*Revenue!AE$10</f>
        <v>4253280</v>
      </c>
      <c r="AF17" s="57">
        <f>Assumptions!Z56*Revenue!AF$10</f>
        <v>4842780</v>
      </c>
      <c r="AG17" s="57">
        <f>Assumptions!AA56*Revenue!AG$10</f>
        <v>5496360</v>
      </c>
      <c r="AH17" s="57">
        <f>Assumptions!AB56*Revenue!AH$10</f>
        <v>6220680</v>
      </c>
      <c r="AI17" s="57">
        <f>Assumptions!AC56*Revenue!AI$10</f>
        <v>7023000</v>
      </c>
      <c r="AJ17" s="57">
        <f>Assumptions!AD56*Revenue!AJ$10</f>
        <v>7910520</v>
      </c>
      <c r="AK17" s="57">
        <f>Assumptions!AE56*Revenue!AK$10</f>
        <v>8892180</v>
      </c>
      <c r="AL17" s="57">
        <f>Assumptions!AF56*Revenue!AL$10</f>
        <v>9977520</v>
      </c>
      <c r="AM17" s="57">
        <f>Assumptions!AG56*Revenue!AM$10</f>
        <v>11176920</v>
      </c>
      <c r="AN17" s="57">
        <f>Assumptions!AH56*Revenue!AN$10</f>
        <v>12498960</v>
      </c>
      <c r="AO17" s="57">
        <f>Assumptions!AI56*Revenue!AO$10</f>
        <v>13955820</v>
      </c>
      <c r="AP17" s="57">
        <f>Assumptions!AJ56*Revenue!AP$10</f>
        <v>15561060</v>
      </c>
      <c r="AQ17" s="57">
        <f>Assumptions!AK56*Revenue!AQ$10</f>
        <v>17329620</v>
      </c>
      <c r="AR17" s="57">
        <f>Assumptions!AL56*Revenue!AR$10</f>
        <v>19277940</v>
      </c>
      <c r="AS17" s="57">
        <f>Assumptions!AM56*Revenue!AS$10</f>
        <v>21424380</v>
      </c>
      <c r="AT17" s="57">
        <f>Assumptions!AN56*Revenue!AT$10</f>
        <v>23751780</v>
      </c>
      <c r="AU17" s="57">
        <f>Assumptions!AO56*Revenue!AU$10</f>
        <v>26258220</v>
      </c>
      <c r="AV17" s="57">
        <f>Assumptions!AP56*Revenue!AV$10</f>
        <v>28948080</v>
      </c>
      <c r="AW17" s="57">
        <f>Assumptions!AQ56*Revenue!AW$10</f>
        <v>31825260</v>
      </c>
      <c r="AX17" s="57">
        <f>Assumptions!AR56*Revenue!AX$10</f>
        <v>34893420</v>
      </c>
      <c r="AY17" s="57">
        <f>Assumptions!AS56*Revenue!AY$10</f>
        <v>38156520</v>
      </c>
      <c r="AZ17" s="57">
        <f>Assumptions!AT56*Revenue!AZ$10</f>
        <v>41618820</v>
      </c>
      <c r="BA17" s="57">
        <f>Assumptions!AU56*Revenue!BA$10</f>
        <v>45284160</v>
      </c>
      <c r="BB17" s="57">
        <f>Assumptions!AV56*Revenue!BB$10</f>
        <v>49156800</v>
      </c>
      <c r="BC17" s="57">
        <f>Assumptions!AW56*Revenue!BC$10</f>
        <v>53241600</v>
      </c>
      <c r="BD17" s="57">
        <f>Assumptions!AX56*Revenue!BD$10</f>
        <v>57543000</v>
      </c>
      <c r="BE17" s="57">
        <f>Assumptions!AY56*Revenue!BE$10</f>
        <v>62065320</v>
      </c>
      <c r="BF17" s="57">
        <f>Assumptions!AZ56*Revenue!BF$10</f>
        <v>66791340</v>
      </c>
      <c r="BG17" s="57">
        <f>Assumptions!BA56*Revenue!BG$10</f>
        <v>71716680</v>
      </c>
      <c r="BH17" s="57">
        <f>Assumptions!BB56*Revenue!BH$10</f>
        <v>76835880</v>
      </c>
      <c r="BI17" s="57">
        <f>Assumptions!BC56*Revenue!BI$10</f>
        <v>82143120</v>
      </c>
      <c r="BJ17" s="57">
        <f>Assumptions!BD56*Revenue!BJ$10</f>
        <v>87630660</v>
      </c>
      <c r="BK17" s="57">
        <f>Assumptions!BE56*Revenue!BK$10</f>
        <v>93290040</v>
      </c>
      <c r="BL17" s="57">
        <f>Assumptions!BF56*Revenue!BL$10</f>
        <v>99121620</v>
      </c>
      <c r="BM17" s="57">
        <f>Assumptions!BG56*Revenue!BM$10</f>
        <v>105127500</v>
      </c>
      <c r="BN17" s="57">
        <f>Assumptions!BH56*Revenue!BN$10</f>
        <v>111310560</v>
      </c>
      <c r="BO17" s="57">
        <f>Assumptions!BI56*Revenue!BO$10</f>
        <v>117672960</v>
      </c>
      <c r="BP17" s="57">
        <f>Assumptions!BJ56*Revenue!BP$10</f>
        <v>124217580</v>
      </c>
      <c r="BQ17" s="57">
        <f>Assumptions!BK56*Revenue!BQ$10</f>
        <v>130946460</v>
      </c>
    </row>
    <row r="18" spans="1:70" x14ac:dyDescent="0.3">
      <c r="A18" s="1" t="str">
        <f>Assumptions!A58</f>
        <v>Employee Benefit</v>
      </c>
      <c r="B18" s="1" t="s">
        <v>148</v>
      </c>
      <c r="D18" s="57">
        <f>SUM(J18:U18)</f>
        <v>5478000</v>
      </c>
      <c r="E18" s="57">
        <f>SUM(V18:AG18)</f>
        <v>5478000</v>
      </c>
      <c r="F18" s="57">
        <f>SUM(AH18:AS18)</f>
        <v>5478000</v>
      </c>
      <c r="G18" s="57">
        <f>SUM(AT18:BE18)</f>
        <v>5478000</v>
      </c>
      <c r="H18" s="57">
        <f>SUM(BF18:BQ18)</f>
        <v>5478000</v>
      </c>
      <c r="J18" s="57">
        <f>Assumptions!D58*(Salary!$C$82/12)</f>
        <v>456500</v>
      </c>
      <c r="K18" s="57">
        <f>Assumptions!E58*(Salary!$C$82/12)</f>
        <v>456500</v>
      </c>
      <c r="L18" s="57">
        <f>Assumptions!F58*(Salary!$C$82/12)</f>
        <v>456500</v>
      </c>
      <c r="M18" s="57">
        <f>Assumptions!G58*(Salary!$C$82/12)</f>
        <v>456500</v>
      </c>
      <c r="N18" s="57">
        <f>Assumptions!H58*(Salary!$C$82/12)</f>
        <v>456500</v>
      </c>
      <c r="O18" s="57">
        <f>Assumptions!I58*(Salary!$C$82/12)</f>
        <v>456500</v>
      </c>
      <c r="P18" s="57">
        <f>Assumptions!J58*(Salary!$C$82/12)</f>
        <v>456500</v>
      </c>
      <c r="Q18" s="57">
        <f>Assumptions!K58*(Salary!$C$82/12)</f>
        <v>456500</v>
      </c>
      <c r="R18" s="57">
        <f>Assumptions!L58*(Salary!$C$82/12)</f>
        <v>456500</v>
      </c>
      <c r="S18" s="57">
        <f>Assumptions!M58*(Salary!$C$82/12)</f>
        <v>456500</v>
      </c>
      <c r="T18" s="57">
        <f>Assumptions!N58*(Salary!$C$82/12)</f>
        <v>456500</v>
      </c>
      <c r="U18" s="57">
        <f>Assumptions!O58*(Salary!$C$82/12)</f>
        <v>456500</v>
      </c>
      <c r="V18" s="57">
        <f>Assumptions!P58*(Salary!$C$82/12)</f>
        <v>456500</v>
      </c>
      <c r="W18" s="57">
        <f>Assumptions!Q58*(Salary!$C$82/12)</f>
        <v>456500</v>
      </c>
      <c r="X18" s="57">
        <f>Assumptions!R58*(Salary!$C$82/12)</f>
        <v>456500</v>
      </c>
      <c r="Y18" s="57">
        <f>Assumptions!S58*(Salary!$C$82/12)</f>
        <v>456500</v>
      </c>
      <c r="Z18" s="57">
        <f>Assumptions!T58*(Salary!$C$82/12)</f>
        <v>456500</v>
      </c>
      <c r="AA18" s="57">
        <f>Assumptions!U58*(Salary!$C$82/12)</f>
        <v>456500</v>
      </c>
      <c r="AB18" s="57">
        <f>Assumptions!V58*(Salary!$C$82/12)</f>
        <v>456500</v>
      </c>
      <c r="AC18" s="57">
        <f>Assumptions!W58*(Salary!$C$82/12)</f>
        <v>456500</v>
      </c>
      <c r="AD18" s="57">
        <f>Assumptions!X58*(Salary!$C$82/12)</f>
        <v>456500</v>
      </c>
      <c r="AE18" s="57">
        <f>Assumptions!Y58*(Salary!$C$82/12)</f>
        <v>456500</v>
      </c>
      <c r="AF18" s="57">
        <f>Assumptions!Z58*(Salary!$C$82/12)</f>
        <v>456500</v>
      </c>
      <c r="AG18" s="57">
        <f>Assumptions!AA58*(Salary!$C$82/12)</f>
        <v>456500</v>
      </c>
      <c r="AH18" s="57">
        <f>Assumptions!AB58*(Salary!$C$82/12)</f>
        <v>456500</v>
      </c>
      <c r="AI18" s="57">
        <f>Assumptions!AC58*(Salary!$C$82/12)</f>
        <v>456500</v>
      </c>
      <c r="AJ18" s="57">
        <f>Assumptions!AD58*(Salary!$C$82/12)</f>
        <v>456500</v>
      </c>
      <c r="AK18" s="57">
        <f>Assumptions!AE58*(Salary!$C$82/12)</f>
        <v>456500</v>
      </c>
      <c r="AL18" s="57">
        <f>Assumptions!AF58*(Salary!$C$82/12)</f>
        <v>456500</v>
      </c>
      <c r="AM18" s="57">
        <f>Assumptions!AG58*(Salary!$C$82/12)</f>
        <v>456500</v>
      </c>
      <c r="AN18" s="57">
        <f>Assumptions!AH58*(Salary!$C$82/12)</f>
        <v>456500</v>
      </c>
      <c r="AO18" s="57">
        <f>Assumptions!AI58*(Salary!$C$82/12)</f>
        <v>456500</v>
      </c>
      <c r="AP18" s="57">
        <f>Assumptions!AJ58*(Salary!$C$82/12)</f>
        <v>456500</v>
      </c>
      <c r="AQ18" s="57">
        <f>Assumptions!AK58*(Salary!$C$82/12)</f>
        <v>456500</v>
      </c>
      <c r="AR18" s="57">
        <f>Assumptions!AL58*(Salary!$C$82/12)</f>
        <v>456500</v>
      </c>
      <c r="AS18" s="57">
        <f>Assumptions!AM58*(Salary!$C$82/12)</f>
        <v>456500</v>
      </c>
      <c r="AT18" s="57">
        <f>Assumptions!AN58*(Salary!$C$82/12)</f>
        <v>456500</v>
      </c>
      <c r="AU18" s="57">
        <f>Assumptions!AO58*(Salary!$C$82/12)</f>
        <v>456500</v>
      </c>
      <c r="AV18" s="57">
        <f>Assumptions!AP58*(Salary!$C$82/12)</f>
        <v>456500</v>
      </c>
      <c r="AW18" s="57">
        <f>Assumptions!AQ58*(Salary!$C$82/12)</f>
        <v>456500</v>
      </c>
      <c r="AX18" s="57">
        <f>Assumptions!AR58*(Salary!$C$82/12)</f>
        <v>456500</v>
      </c>
      <c r="AY18" s="57">
        <f>Assumptions!AS58*(Salary!$C$82/12)</f>
        <v>456500</v>
      </c>
      <c r="AZ18" s="57">
        <f>Assumptions!AT58*(Salary!$C$82/12)</f>
        <v>456500</v>
      </c>
      <c r="BA18" s="57">
        <f>Assumptions!AU58*(Salary!$C$82/12)</f>
        <v>456500</v>
      </c>
      <c r="BB18" s="57">
        <f>Assumptions!AV58*(Salary!$C$82/12)</f>
        <v>456500</v>
      </c>
      <c r="BC18" s="57">
        <f>Assumptions!AW58*(Salary!$C$82/12)</f>
        <v>456500</v>
      </c>
      <c r="BD18" s="57">
        <f>Assumptions!AX58*(Salary!$C$82/12)</f>
        <v>456500</v>
      </c>
      <c r="BE18" s="57">
        <f>Assumptions!AY58*(Salary!$C$82/12)</f>
        <v>456500</v>
      </c>
      <c r="BF18" s="57">
        <f>Assumptions!AZ58*(Salary!$C$82/12)</f>
        <v>456500</v>
      </c>
      <c r="BG18" s="57">
        <f>Assumptions!BA58*(Salary!$C$82/12)</f>
        <v>456500</v>
      </c>
      <c r="BH18" s="57">
        <f>Assumptions!BB58*(Salary!$C$82/12)</f>
        <v>456500</v>
      </c>
      <c r="BI18" s="57">
        <f>Assumptions!BC58*(Salary!$C$82/12)</f>
        <v>456500</v>
      </c>
      <c r="BJ18" s="57">
        <f>Assumptions!BD58*(Salary!$C$82/12)</f>
        <v>456500</v>
      </c>
      <c r="BK18" s="57">
        <f>Assumptions!BE58*(Salary!$C$82/12)</f>
        <v>456500</v>
      </c>
      <c r="BL18" s="57">
        <f>Assumptions!BF58*(Salary!$C$82/12)</f>
        <v>456500</v>
      </c>
      <c r="BM18" s="57">
        <f>Assumptions!BG58*(Salary!$C$82/12)</f>
        <v>456500</v>
      </c>
      <c r="BN18" s="57">
        <f>Assumptions!BH58*(Salary!$C$82/12)</f>
        <v>456500</v>
      </c>
      <c r="BO18" s="57">
        <f>Assumptions!BI58*(Salary!$C$82/12)</f>
        <v>456500</v>
      </c>
      <c r="BP18" s="57">
        <f>Assumptions!BJ58*(Salary!$C$82/12)</f>
        <v>456500</v>
      </c>
      <c r="BQ18" s="57">
        <f>Assumptions!BK58*(Salary!$C$82/12)</f>
        <v>456500</v>
      </c>
    </row>
    <row r="19" spans="1:70" x14ac:dyDescent="0.3">
      <c r="A19" s="1" t="str">
        <f>Assumptions!A60</f>
        <v>Reasearch and development</v>
      </c>
      <c r="D19" s="57">
        <f>SUM(J19:U19)</f>
        <v>2623520</v>
      </c>
      <c r="E19" s="57">
        <f>SUM(V19:AG19)</f>
        <v>22971280</v>
      </c>
      <c r="F19" s="57">
        <f>SUM(AH19:AS19)</f>
        <v>100832400</v>
      </c>
      <c r="G19" s="57">
        <f>SUM(AT19:BE19)</f>
        <v>328495320</v>
      </c>
      <c r="H19" s="57">
        <f>SUM(BF19:BQ19)</f>
        <v>777869600</v>
      </c>
      <c r="J19" s="57">
        <f>Assumptions!D60*Revenue!J10</f>
        <v>11200</v>
      </c>
      <c r="K19" s="57">
        <f>Assumptions!E60*Revenue!K10</f>
        <v>26720</v>
      </c>
      <c r="L19" s="57">
        <f>Assumptions!F60*Revenue!L10</f>
        <v>47440</v>
      </c>
      <c r="M19" s="57">
        <f>Assumptions!G60*Revenue!M10</f>
        <v>73840</v>
      </c>
      <c r="N19" s="57">
        <f>Assumptions!H60*Revenue!N10</f>
        <v>106400</v>
      </c>
      <c r="O19" s="57">
        <f>Assumptions!I60*Revenue!O10</f>
        <v>146160</v>
      </c>
      <c r="P19" s="57">
        <f>Assumptions!J60*Revenue!P10</f>
        <v>193760</v>
      </c>
      <c r="Q19" s="57">
        <f>Assumptions!K60*Revenue!Q10</f>
        <v>249840</v>
      </c>
      <c r="R19" s="57">
        <f>Assumptions!L60*Revenue!R10</f>
        <v>315600</v>
      </c>
      <c r="S19" s="57">
        <f>Assumptions!M60*Revenue!S10</f>
        <v>391840</v>
      </c>
      <c r="T19" s="57">
        <f>Assumptions!N60*Revenue!T10</f>
        <v>479920</v>
      </c>
      <c r="U19" s="57">
        <f>Assumptions!O60*Revenue!U10</f>
        <v>580800</v>
      </c>
      <c r="V19" s="57">
        <f>Assumptions!P60*Revenue!V10</f>
        <v>701600</v>
      </c>
      <c r="W19" s="57">
        <f>Assumptions!Q60*Revenue!W10</f>
        <v>840560</v>
      </c>
      <c r="X19" s="57">
        <f>Assumptions!R60*Revenue!X10</f>
        <v>999400</v>
      </c>
      <c r="Y19" s="57">
        <f>Assumptions!S60*Revenue!Y10</f>
        <v>1180200</v>
      </c>
      <c r="Z19" s="57">
        <f>Assumptions!T60*Revenue!Z10</f>
        <v>1385200</v>
      </c>
      <c r="AA19" s="57">
        <f>Assumptions!U60*Revenue!AA10</f>
        <v>1617080</v>
      </c>
      <c r="AB19" s="57">
        <f>Assumptions!V60*Revenue!AB10</f>
        <v>1875280</v>
      </c>
      <c r="AC19" s="57">
        <f>Assumptions!W60*Revenue!AC10</f>
        <v>2162280</v>
      </c>
      <c r="AD19" s="57">
        <f>Assumptions!X60*Revenue!AD10</f>
        <v>2481400</v>
      </c>
      <c r="AE19" s="57">
        <f>Assumptions!Y60*Revenue!AE10</f>
        <v>2835520</v>
      </c>
      <c r="AF19" s="57">
        <f>Assumptions!Z60*Revenue!AF10</f>
        <v>3228520</v>
      </c>
      <c r="AG19" s="57">
        <f>Assumptions!AA60*Revenue!AG10</f>
        <v>3664240</v>
      </c>
      <c r="AH19" s="57">
        <f>Assumptions!AB60*Revenue!AH10</f>
        <v>4147120</v>
      </c>
      <c r="AI19" s="57">
        <f>Assumptions!AC60*Revenue!AI10</f>
        <v>4682000</v>
      </c>
      <c r="AJ19" s="57">
        <f>Assumptions!AD60*Revenue!AJ10</f>
        <v>5273680</v>
      </c>
      <c r="AK19" s="57">
        <f>Assumptions!AE60*Revenue!AK10</f>
        <v>5928120</v>
      </c>
      <c r="AL19" s="57">
        <f>Assumptions!AF60*Revenue!AL10</f>
        <v>6651680</v>
      </c>
      <c r="AM19" s="57">
        <f>Assumptions!AG60*Revenue!AM10</f>
        <v>7451280</v>
      </c>
      <c r="AN19" s="57">
        <f>Assumptions!AH60*Revenue!AN10</f>
        <v>8332640</v>
      </c>
      <c r="AO19" s="57">
        <f>Assumptions!AI60*Revenue!AO10</f>
        <v>9303880</v>
      </c>
      <c r="AP19" s="57">
        <f>Assumptions!AJ60*Revenue!AP10</f>
        <v>10374040</v>
      </c>
      <c r="AQ19" s="57">
        <f>Assumptions!AK60*Revenue!AQ10</f>
        <v>11553080</v>
      </c>
      <c r="AR19" s="57">
        <f>Assumptions!AL60*Revenue!AR10</f>
        <v>12851960</v>
      </c>
      <c r="AS19" s="57">
        <f>Assumptions!AM60*Revenue!AS10</f>
        <v>14282920</v>
      </c>
      <c r="AT19" s="57">
        <f>Assumptions!AN60*Revenue!AT10</f>
        <v>15834520</v>
      </c>
      <c r="AU19" s="57">
        <f>Assumptions!AO60*Revenue!AU10</f>
        <v>17505480</v>
      </c>
      <c r="AV19" s="57">
        <f>Assumptions!AP60*Revenue!AV10</f>
        <v>19298720</v>
      </c>
      <c r="AW19" s="57">
        <f>Assumptions!AQ60*Revenue!AW10</f>
        <v>21216840</v>
      </c>
      <c r="AX19" s="57">
        <f>Assumptions!AR60*Revenue!AX10</f>
        <v>23262280</v>
      </c>
      <c r="AY19" s="57">
        <f>Assumptions!AS60*Revenue!AY10</f>
        <v>25437680</v>
      </c>
      <c r="AZ19" s="57">
        <f>Assumptions!AT60*Revenue!AZ10</f>
        <v>27745880</v>
      </c>
      <c r="BA19" s="57">
        <f>Assumptions!AU60*Revenue!BA10</f>
        <v>30189440</v>
      </c>
      <c r="BB19" s="57">
        <f>Assumptions!AV60*Revenue!BB10</f>
        <v>32771200</v>
      </c>
      <c r="BC19" s="57">
        <f>Assumptions!AW60*Revenue!BC10</f>
        <v>35494400</v>
      </c>
      <c r="BD19" s="57">
        <f>Assumptions!AX60*Revenue!BD10</f>
        <v>38362000</v>
      </c>
      <c r="BE19" s="57">
        <f>Assumptions!AY60*Revenue!BE10</f>
        <v>41376880</v>
      </c>
      <c r="BF19" s="57">
        <f>Assumptions!AZ60*Revenue!BF10</f>
        <v>44527560</v>
      </c>
      <c r="BG19" s="57">
        <f>Assumptions!BA60*Revenue!BG10</f>
        <v>47811120</v>
      </c>
      <c r="BH19" s="57">
        <f>Assumptions!BB60*Revenue!BH10</f>
        <v>51223920</v>
      </c>
      <c r="BI19" s="57">
        <f>Assumptions!BC60*Revenue!BI10</f>
        <v>54762080</v>
      </c>
      <c r="BJ19" s="57">
        <f>Assumptions!BD60*Revenue!BJ10</f>
        <v>58420440</v>
      </c>
      <c r="BK19" s="57">
        <f>Assumptions!BE60*Revenue!BK10</f>
        <v>62193360</v>
      </c>
      <c r="BL19" s="57">
        <f>Assumptions!BF60*Revenue!BL10</f>
        <v>66081080</v>
      </c>
      <c r="BM19" s="57">
        <f>Assumptions!BG60*Revenue!BM10</f>
        <v>70085000</v>
      </c>
      <c r="BN19" s="57">
        <f>Assumptions!BH60*Revenue!BN10</f>
        <v>74207040</v>
      </c>
      <c r="BO19" s="57">
        <f>Assumptions!BI60*Revenue!BO10</f>
        <v>78448640</v>
      </c>
      <c r="BP19" s="57">
        <f>Assumptions!BJ60*Revenue!BP10</f>
        <v>82811720</v>
      </c>
      <c r="BQ19" s="57">
        <f>Assumptions!BK60*Revenue!BQ10</f>
        <v>87297640</v>
      </c>
    </row>
    <row r="20" spans="1:70" s="60" customFormat="1" x14ac:dyDescent="0.3">
      <c r="A20" s="58" t="s">
        <v>152</v>
      </c>
      <c r="B20" s="58" t="s">
        <v>148</v>
      </c>
      <c r="C20" s="58"/>
      <c r="D20" s="125">
        <f>SUM(J20:U20)</f>
        <v>14913850</v>
      </c>
      <c r="E20" s="125">
        <f>SUM(V20:AG20)</f>
        <v>71842900</v>
      </c>
      <c r="F20" s="125">
        <f>SUM(AH20:AS20)</f>
        <v>274744745.83333337</v>
      </c>
      <c r="G20" s="125">
        <f>SUM(AT20:BE20)</f>
        <v>855041380.00000012</v>
      </c>
      <c r="H20" s="125">
        <f>SUM(BF20:BQ20)</f>
        <v>1992840287.5</v>
      </c>
      <c r="J20" s="125">
        <f>SUM(J11:J19)</f>
        <v>563683.33333333337</v>
      </c>
      <c r="K20" s="125">
        <f t="shared" ref="K20:BP20" si="15">SUM(K11:K19)</f>
        <v>631668.33333333326</v>
      </c>
      <c r="L20" s="125">
        <f t="shared" si="15"/>
        <v>712655.83333333337</v>
      </c>
      <c r="M20" s="125">
        <f t="shared" si="15"/>
        <v>807845.83333333337</v>
      </c>
      <c r="N20" s="125">
        <f t="shared" si="15"/>
        <v>918438.33333333337</v>
      </c>
      <c r="O20" s="125">
        <f t="shared" si="15"/>
        <v>1047034.1666666666</v>
      </c>
      <c r="P20" s="125">
        <f t="shared" si="15"/>
        <v>1195233.3333333335</v>
      </c>
      <c r="Q20" s="125">
        <f t="shared" si="15"/>
        <v>1364635.8333333333</v>
      </c>
      <c r="R20" s="125">
        <f t="shared" si="15"/>
        <v>1558242.5</v>
      </c>
      <c r="S20" s="125">
        <f t="shared" si="15"/>
        <v>1778053.3333333333</v>
      </c>
      <c r="T20" s="125">
        <f t="shared" si="15"/>
        <v>2027469.1666666667</v>
      </c>
      <c r="U20" s="125">
        <f t="shared" si="15"/>
        <v>2308890</v>
      </c>
      <c r="V20" s="125">
        <f t="shared" si="15"/>
        <v>2693450</v>
      </c>
      <c r="W20" s="125">
        <f t="shared" si="15"/>
        <v>3088416.6666666665</v>
      </c>
      <c r="X20" s="125">
        <f t="shared" si="15"/>
        <v>3533090</v>
      </c>
      <c r="Y20" s="125">
        <f t="shared" si="15"/>
        <v>4032670.8333333335</v>
      </c>
      <c r="Z20" s="125">
        <f t="shared" si="15"/>
        <v>4592760</v>
      </c>
      <c r="AA20" s="125">
        <f t="shared" si="15"/>
        <v>5220058.333333334</v>
      </c>
      <c r="AB20" s="125">
        <f t="shared" si="15"/>
        <v>5913166.666666666</v>
      </c>
      <c r="AC20" s="125">
        <f t="shared" si="15"/>
        <v>6678285.833333334</v>
      </c>
      <c r="AD20" s="125">
        <f t="shared" si="15"/>
        <v>7523717.5</v>
      </c>
      <c r="AE20" s="125">
        <f t="shared" si="15"/>
        <v>8456662.5</v>
      </c>
      <c r="AF20" s="125">
        <f t="shared" si="15"/>
        <v>9486822.5</v>
      </c>
      <c r="AG20" s="125">
        <f t="shared" si="15"/>
        <v>10623799.166666668</v>
      </c>
      <c r="AH20" s="125">
        <f t="shared" si="15"/>
        <v>11970819.166666668</v>
      </c>
      <c r="AI20" s="125">
        <f t="shared" si="15"/>
        <v>13359859.166666668</v>
      </c>
      <c r="AJ20" s="125">
        <f t="shared" si="15"/>
        <v>14890920.833333334</v>
      </c>
      <c r="AK20" s="125">
        <f t="shared" si="15"/>
        <v>16578906.666666666</v>
      </c>
      <c r="AL20" s="125">
        <f t="shared" si="15"/>
        <v>18439719.166666664</v>
      </c>
      <c r="AM20" s="125">
        <f t="shared" si="15"/>
        <v>20490660.833333336</v>
      </c>
      <c r="AN20" s="125">
        <f t="shared" si="15"/>
        <v>22746034.166666664</v>
      </c>
      <c r="AO20" s="125">
        <f t="shared" si="15"/>
        <v>25226142.5</v>
      </c>
      <c r="AP20" s="125">
        <f t="shared" si="15"/>
        <v>27953589.166666668</v>
      </c>
      <c r="AQ20" s="125">
        <f t="shared" si="15"/>
        <v>30953278.333333332</v>
      </c>
      <c r="AR20" s="125">
        <f t="shared" si="15"/>
        <v>34252614.166666672</v>
      </c>
      <c r="AS20" s="125">
        <f t="shared" si="15"/>
        <v>37882201.666666672</v>
      </c>
      <c r="AT20" s="125">
        <f t="shared" si="15"/>
        <v>41987909.166666672</v>
      </c>
      <c r="AU20" s="125">
        <f t="shared" si="15"/>
        <v>46240778.333333328</v>
      </c>
      <c r="AV20" s="125">
        <f t="shared" si="15"/>
        <v>50799360</v>
      </c>
      <c r="AW20" s="125">
        <f t="shared" si="15"/>
        <v>55670154.166666664</v>
      </c>
      <c r="AX20" s="125">
        <f t="shared" si="15"/>
        <v>60859260.833333336</v>
      </c>
      <c r="AY20" s="125">
        <f t="shared" si="15"/>
        <v>66373280</v>
      </c>
      <c r="AZ20" s="125">
        <f t="shared" si="15"/>
        <v>72219312.5</v>
      </c>
      <c r="BA20" s="125">
        <f t="shared" si="15"/>
        <v>78403758.333333343</v>
      </c>
      <c r="BB20" s="125">
        <f t="shared" si="15"/>
        <v>84933717.5</v>
      </c>
      <c r="BC20" s="125">
        <f t="shared" si="15"/>
        <v>91817290.833333343</v>
      </c>
      <c r="BD20" s="125">
        <f t="shared" si="15"/>
        <v>99061878.333333343</v>
      </c>
      <c r="BE20" s="125">
        <f t="shared" si="15"/>
        <v>106674680</v>
      </c>
      <c r="BF20" s="125">
        <f t="shared" si="15"/>
        <v>114879886.66666667</v>
      </c>
      <c r="BG20" s="125">
        <f t="shared" si="15"/>
        <v>123171073.33333333</v>
      </c>
      <c r="BH20" s="125">
        <f t="shared" si="15"/>
        <v>131785375</v>
      </c>
      <c r="BI20" s="125">
        <f t="shared" si="15"/>
        <v>140713092.5</v>
      </c>
      <c r="BJ20" s="125">
        <f t="shared" si="15"/>
        <v>149941325.83333331</v>
      </c>
      <c r="BK20" s="125">
        <f t="shared" si="15"/>
        <v>159455975.83333331</v>
      </c>
      <c r="BL20" s="125">
        <f t="shared" si="15"/>
        <v>169257642.5</v>
      </c>
      <c r="BM20" s="125">
        <f t="shared" si="15"/>
        <v>179349825.83333331</v>
      </c>
      <c r="BN20" s="125">
        <f t="shared" si="15"/>
        <v>189737326.66666669</v>
      </c>
      <c r="BO20" s="125">
        <f>SUM(BO11:BO19)</f>
        <v>200423745</v>
      </c>
      <c r="BP20" s="125">
        <f t="shared" si="15"/>
        <v>211413881.66666669</v>
      </c>
      <c r="BQ20" s="125">
        <f>SUM(BQ11:BQ19)</f>
        <v>222711136.66666666</v>
      </c>
      <c r="BR20" s="58"/>
    </row>
    <row r="22" spans="1:70" s="60" customFormat="1" x14ac:dyDescent="0.3">
      <c r="A22" s="58" t="s">
        <v>180</v>
      </c>
      <c r="B22" s="58"/>
      <c r="C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</row>
    <row r="23" spans="1:70" x14ac:dyDescent="0.3">
      <c r="A23" s="1" t="str">
        <f>Assumptions!A64</f>
        <v>Legal charges</v>
      </c>
      <c r="B23" s="1" t="s">
        <v>148</v>
      </c>
      <c r="D23" s="57">
        <f>SUM(J23:U23)</f>
        <v>60000</v>
      </c>
      <c r="E23" s="57">
        <f>SUM(V23:AG23)</f>
        <v>66000</v>
      </c>
      <c r="F23" s="57">
        <f>SUM(AH23:AS23)</f>
        <v>72600.000000000015</v>
      </c>
      <c r="G23" s="57">
        <f>SUM(AT23:BE23)</f>
        <v>79860.000000000015</v>
      </c>
      <c r="H23" s="57">
        <f>SUM(BF23:BQ23)</f>
        <v>87846.000000000015</v>
      </c>
      <c r="J23" s="57">
        <f>Assumptions!D64</f>
        <v>5000</v>
      </c>
      <c r="K23" s="57">
        <f>Assumptions!E64</f>
        <v>5000</v>
      </c>
      <c r="L23" s="57">
        <f>Assumptions!F64</f>
        <v>5000</v>
      </c>
      <c r="M23" s="57">
        <f>Assumptions!G64</f>
        <v>5000</v>
      </c>
      <c r="N23" s="57">
        <f>Assumptions!H64</f>
        <v>5000</v>
      </c>
      <c r="O23" s="57">
        <f>Assumptions!I64</f>
        <v>5000</v>
      </c>
      <c r="P23" s="57">
        <f>Assumptions!J64</f>
        <v>5000</v>
      </c>
      <c r="Q23" s="57">
        <f>Assumptions!K64</f>
        <v>5000</v>
      </c>
      <c r="R23" s="57">
        <f>Assumptions!L64</f>
        <v>5000</v>
      </c>
      <c r="S23" s="57">
        <f>Assumptions!M64</f>
        <v>5000</v>
      </c>
      <c r="T23" s="57">
        <f>Assumptions!N64</f>
        <v>5000</v>
      </c>
      <c r="U23" s="57">
        <f>Assumptions!O64</f>
        <v>5000</v>
      </c>
      <c r="V23" s="57">
        <f>Assumptions!P64</f>
        <v>5500</v>
      </c>
      <c r="W23" s="57">
        <f>Assumptions!Q64</f>
        <v>5500</v>
      </c>
      <c r="X23" s="57">
        <f>Assumptions!R64</f>
        <v>5500</v>
      </c>
      <c r="Y23" s="57">
        <f>Assumptions!S64</f>
        <v>5500</v>
      </c>
      <c r="Z23" s="57">
        <f>Assumptions!T64</f>
        <v>5500</v>
      </c>
      <c r="AA23" s="57">
        <f>Assumptions!U64</f>
        <v>5500</v>
      </c>
      <c r="AB23" s="57">
        <f>Assumptions!V64</f>
        <v>5500</v>
      </c>
      <c r="AC23" s="57">
        <f>Assumptions!W64</f>
        <v>5500</v>
      </c>
      <c r="AD23" s="57">
        <f>Assumptions!X64</f>
        <v>5500</v>
      </c>
      <c r="AE23" s="57">
        <f>Assumptions!Y64</f>
        <v>5500</v>
      </c>
      <c r="AF23" s="57">
        <f>Assumptions!Z64</f>
        <v>5500</v>
      </c>
      <c r="AG23" s="57">
        <f>Assumptions!AA64</f>
        <v>5500</v>
      </c>
      <c r="AH23" s="57">
        <f>Assumptions!AB64</f>
        <v>6050.0000000000009</v>
      </c>
      <c r="AI23" s="57">
        <f>Assumptions!AC64</f>
        <v>6050.0000000000009</v>
      </c>
      <c r="AJ23" s="57">
        <f>Assumptions!AD64</f>
        <v>6050.0000000000009</v>
      </c>
      <c r="AK23" s="57">
        <f>Assumptions!AE64</f>
        <v>6050.0000000000009</v>
      </c>
      <c r="AL23" s="57">
        <f>Assumptions!AF64</f>
        <v>6050.0000000000009</v>
      </c>
      <c r="AM23" s="57">
        <f>Assumptions!AG64</f>
        <v>6050.0000000000009</v>
      </c>
      <c r="AN23" s="57">
        <f>Assumptions!AH64</f>
        <v>6050.0000000000009</v>
      </c>
      <c r="AO23" s="57">
        <f>Assumptions!AI64</f>
        <v>6050.0000000000009</v>
      </c>
      <c r="AP23" s="57">
        <f>Assumptions!AJ64</f>
        <v>6050.0000000000009</v>
      </c>
      <c r="AQ23" s="57">
        <f>Assumptions!AK64</f>
        <v>6050.0000000000009</v>
      </c>
      <c r="AR23" s="57">
        <f>Assumptions!AL64</f>
        <v>6050.0000000000009</v>
      </c>
      <c r="AS23" s="57">
        <f>Assumptions!AM64</f>
        <v>6050.0000000000009</v>
      </c>
      <c r="AT23" s="57">
        <f>Assumptions!AN64</f>
        <v>6655.0000000000018</v>
      </c>
      <c r="AU23" s="57">
        <f>Assumptions!AO64</f>
        <v>6655.0000000000018</v>
      </c>
      <c r="AV23" s="57">
        <f>Assumptions!AP64</f>
        <v>6655.0000000000018</v>
      </c>
      <c r="AW23" s="57">
        <f>Assumptions!AQ64</f>
        <v>6655.0000000000018</v>
      </c>
      <c r="AX23" s="57">
        <f>Assumptions!AR64</f>
        <v>6655.0000000000018</v>
      </c>
      <c r="AY23" s="57">
        <f>Assumptions!AS64</f>
        <v>6655.0000000000018</v>
      </c>
      <c r="AZ23" s="57">
        <f>Assumptions!AT64</f>
        <v>6655.0000000000018</v>
      </c>
      <c r="BA23" s="57">
        <f>Assumptions!AU64</f>
        <v>6655.0000000000018</v>
      </c>
      <c r="BB23" s="57">
        <f>Assumptions!AV64</f>
        <v>6655.0000000000018</v>
      </c>
      <c r="BC23" s="57">
        <f>Assumptions!AW64</f>
        <v>6655.0000000000018</v>
      </c>
      <c r="BD23" s="57">
        <f>Assumptions!AX64</f>
        <v>6655.0000000000018</v>
      </c>
      <c r="BE23" s="57">
        <f>Assumptions!AY64</f>
        <v>6655.0000000000018</v>
      </c>
      <c r="BF23" s="57">
        <f>Assumptions!AZ64</f>
        <v>7320.5000000000027</v>
      </c>
      <c r="BG23" s="57">
        <f>Assumptions!BA64</f>
        <v>7320.5000000000027</v>
      </c>
      <c r="BH23" s="57">
        <f>Assumptions!BB64</f>
        <v>7320.5000000000027</v>
      </c>
      <c r="BI23" s="57">
        <f>Assumptions!BC64</f>
        <v>7320.5000000000027</v>
      </c>
      <c r="BJ23" s="57">
        <f>Assumptions!BD64</f>
        <v>7320.5000000000027</v>
      </c>
      <c r="BK23" s="57">
        <f>Assumptions!BE64</f>
        <v>7320.5000000000027</v>
      </c>
      <c r="BL23" s="57">
        <f>Assumptions!BF64</f>
        <v>7320.5000000000027</v>
      </c>
      <c r="BM23" s="57">
        <f>Assumptions!BG64</f>
        <v>7320.5000000000027</v>
      </c>
      <c r="BN23" s="57">
        <f>Assumptions!BH64</f>
        <v>7320.5000000000027</v>
      </c>
      <c r="BO23" s="57">
        <f>Assumptions!BI64</f>
        <v>7320.5000000000027</v>
      </c>
      <c r="BP23" s="57">
        <f>Assumptions!BJ64</f>
        <v>7320.5000000000027</v>
      </c>
      <c r="BQ23" s="57">
        <f>Assumptions!BK64</f>
        <v>7320.5000000000027</v>
      </c>
    </row>
    <row r="24" spans="1:70" x14ac:dyDescent="0.3">
      <c r="A24" s="1" t="str">
        <f>Assumptions!A66</f>
        <v>Audit Consultation</v>
      </c>
      <c r="B24" s="1" t="s">
        <v>148</v>
      </c>
      <c r="D24" s="57">
        <f>SUM(J24:U24)</f>
        <v>96000</v>
      </c>
      <c r="E24" s="57">
        <f>SUM(V24:AG24)</f>
        <v>105600</v>
      </c>
      <c r="F24" s="57">
        <f>SUM(AH24:AS24)</f>
        <v>116160</v>
      </c>
      <c r="G24" s="57">
        <f>SUM(AT24:BE24)</f>
        <v>127776</v>
      </c>
      <c r="H24" s="57">
        <f>SUM(BF24:BQ24)</f>
        <v>140553.60000000001</v>
      </c>
      <c r="J24" s="57">
        <f>Assumptions!D66</f>
        <v>8000</v>
      </c>
      <c r="K24" s="57">
        <f>Assumptions!E66</f>
        <v>8000</v>
      </c>
      <c r="L24" s="57">
        <f>Assumptions!F66</f>
        <v>8000</v>
      </c>
      <c r="M24" s="57">
        <f>Assumptions!G66</f>
        <v>8000</v>
      </c>
      <c r="N24" s="57">
        <f>Assumptions!H66</f>
        <v>8000</v>
      </c>
      <c r="O24" s="57">
        <f>Assumptions!I66</f>
        <v>8000</v>
      </c>
      <c r="P24" s="57">
        <f>Assumptions!J66</f>
        <v>8000</v>
      </c>
      <c r="Q24" s="57">
        <f>Assumptions!K66</f>
        <v>8000</v>
      </c>
      <c r="R24" s="57">
        <f>Assumptions!L66</f>
        <v>8000</v>
      </c>
      <c r="S24" s="57">
        <f>Assumptions!M66</f>
        <v>8000</v>
      </c>
      <c r="T24" s="57">
        <f>Assumptions!N66</f>
        <v>8000</v>
      </c>
      <c r="U24" s="57">
        <f>Assumptions!O66</f>
        <v>8000</v>
      </c>
      <c r="V24" s="57">
        <f>Assumptions!P66</f>
        <v>8800</v>
      </c>
      <c r="W24" s="57">
        <f>Assumptions!Q66</f>
        <v>8800</v>
      </c>
      <c r="X24" s="57">
        <f>Assumptions!R66</f>
        <v>8800</v>
      </c>
      <c r="Y24" s="57">
        <f>Assumptions!S66</f>
        <v>8800</v>
      </c>
      <c r="Z24" s="57">
        <f>Assumptions!T66</f>
        <v>8800</v>
      </c>
      <c r="AA24" s="57">
        <f>Assumptions!U66</f>
        <v>8800</v>
      </c>
      <c r="AB24" s="57">
        <f>Assumptions!V66</f>
        <v>8800</v>
      </c>
      <c r="AC24" s="57">
        <f>Assumptions!W66</f>
        <v>8800</v>
      </c>
      <c r="AD24" s="57">
        <f>Assumptions!X66</f>
        <v>8800</v>
      </c>
      <c r="AE24" s="57">
        <f>Assumptions!Y66</f>
        <v>8800</v>
      </c>
      <c r="AF24" s="57">
        <f>Assumptions!Z66</f>
        <v>8800</v>
      </c>
      <c r="AG24" s="57">
        <f>Assumptions!AA66</f>
        <v>8800</v>
      </c>
      <c r="AH24" s="57">
        <f>Assumptions!AB66</f>
        <v>9680</v>
      </c>
      <c r="AI24" s="57">
        <f>Assumptions!AC66</f>
        <v>9680</v>
      </c>
      <c r="AJ24" s="57">
        <f>Assumptions!AD66</f>
        <v>9680</v>
      </c>
      <c r="AK24" s="57">
        <f>Assumptions!AE66</f>
        <v>9680</v>
      </c>
      <c r="AL24" s="57">
        <f>Assumptions!AF66</f>
        <v>9680</v>
      </c>
      <c r="AM24" s="57">
        <f>Assumptions!AG66</f>
        <v>9680</v>
      </c>
      <c r="AN24" s="57">
        <f>Assumptions!AH66</f>
        <v>9680</v>
      </c>
      <c r="AO24" s="57">
        <f>Assumptions!AI66</f>
        <v>9680</v>
      </c>
      <c r="AP24" s="57">
        <f>Assumptions!AJ66</f>
        <v>9680</v>
      </c>
      <c r="AQ24" s="57">
        <f>Assumptions!AK66</f>
        <v>9680</v>
      </c>
      <c r="AR24" s="57">
        <f>Assumptions!AL66</f>
        <v>9680</v>
      </c>
      <c r="AS24" s="57">
        <f>Assumptions!AM66</f>
        <v>9680</v>
      </c>
      <c r="AT24" s="57">
        <f>Assumptions!AN66</f>
        <v>10648</v>
      </c>
      <c r="AU24" s="57">
        <f>Assumptions!AO66</f>
        <v>10648</v>
      </c>
      <c r="AV24" s="57">
        <f>Assumptions!AP66</f>
        <v>10648</v>
      </c>
      <c r="AW24" s="57">
        <f>Assumptions!AQ66</f>
        <v>10648</v>
      </c>
      <c r="AX24" s="57">
        <f>Assumptions!AR66</f>
        <v>10648</v>
      </c>
      <c r="AY24" s="57">
        <f>Assumptions!AS66</f>
        <v>10648</v>
      </c>
      <c r="AZ24" s="57">
        <f>Assumptions!AT66</f>
        <v>10648</v>
      </c>
      <c r="BA24" s="57">
        <f>Assumptions!AU66</f>
        <v>10648</v>
      </c>
      <c r="BB24" s="57">
        <f>Assumptions!AV66</f>
        <v>10648</v>
      </c>
      <c r="BC24" s="57">
        <f>Assumptions!AW66</f>
        <v>10648</v>
      </c>
      <c r="BD24" s="57">
        <f>Assumptions!AX66</f>
        <v>10648</v>
      </c>
      <c r="BE24" s="57">
        <f>Assumptions!AY66</f>
        <v>10648</v>
      </c>
      <c r="BF24" s="57">
        <f>Assumptions!AZ66</f>
        <v>11712.800000000001</v>
      </c>
      <c r="BG24" s="57">
        <f>Assumptions!BA66</f>
        <v>11712.800000000001</v>
      </c>
      <c r="BH24" s="57">
        <f>Assumptions!BB66</f>
        <v>11712.800000000001</v>
      </c>
      <c r="BI24" s="57">
        <f>Assumptions!BC66</f>
        <v>11712.800000000001</v>
      </c>
      <c r="BJ24" s="57">
        <f>Assumptions!BD66</f>
        <v>11712.800000000001</v>
      </c>
      <c r="BK24" s="57">
        <f>Assumptions!BE66</f>
        <v>11712.800000000001</v>
      </c>
      <c r="BL24" s="57">
        <f>Assumptions!BF66</f>
        <v>11712.800000000001</v>
      </c>
      <c r="BM24" s="57">
        <f>Assumptions!BG66</f>
        <v>11712.800000000001</v>
      </c>
      <c r="BN24" s="57">
        <f>Assumptions!BH66</f>
        <v>11712.800000000001</v>
      </c>
      <c r="BO24" s="57">
        <f>Assumptions!BI66</f>
        <v>11712.800000000001</v>
      </c>
      <c r="BP24" s="57">
        <f>Assumptions!BJ66</f>
        <v>11712.800000000001</v>
      </c>
      <c r="BQ24" s="57">
        <f>Assumptions!BK66</f>
        <v>11712.800000000001</v>
      </c>
    </row>
    <row r="25" spans="1:70" s="60" customFormat="1" x14ac:dyDescent="0.3">
      <c r="A25" s="58" t="s">
        <v>231</v>
      </c>
      <c r="B25" s="58" t="s">
        <v>148</v>
      </c>
      <c r="C25" s="58"/>
      <c r="D25" s="125">
        <f>SUM(J25:U25)</f>
        <v>156000</v>
      </c>
      <c r="E25" s="125">
        <f>SUM(V25:AG25)</f>
        <v>171600</v>
      </c>
      <c r="F25" s="125">
        <f>SUM(AH25:AS25)</f>
        <v>188760</v>
      </c>
      <c r="G25" s="125">
        <f>SUM(AT25:BE25)</f>
        <v>207636</v>
      </c>
      <c r="H25" s="125">
        <f>SUM(BF25:BQ25)</f>
        <v>228399.59999999998</v>
      </c>
      <c r="J25" s="125">
        <f t="shared" ref="J25:AO25" si="16">SUM(J23:J24)</f>
        <v>13000</v>
      </c>
      <c r="K25" s="125">
        <f t="shared" si="16"/>
        <v>13000</v>
      </c>
      <c r="L25" s="125">
        <f t="shared" si="16"/>
        <v>13000</v>
      </c>
      <c r="M25" s="125">
        <f t="shared" si="16"/>
        <v>13000</v>
      </c>
      <c r="N25" s="125">
        <f t="shared" si="16"/>
        <v>13000</v>
      </c>
      <c r="O25" s="125">
        <f t="shared" si="16"/>
        <v>13000</v>
      </c>
      <c r="P25" s="125">
        <f t="shared" si="16"/>
        <v>13000</v>
      </c>
      <c r="Q25" s="125">
        <f t="shared" si="16"/>
        <v>13000</v>
      </c>
      <c r="R25" s="125">
        <f t="shared" si="16"/>
        <v>13000</v>
      </c>
      <c r="S25" s="125">
        <f t="shared" si="16"/>
        <v>13000</v>
      </c>
      <c r="T25" s="125">
        <f t="shared" si="16"/>
        <v>13000</v>
      </c>
      <c r="U25" s="125">
        <f t="shared" si="16"/>
        <v>13000</v>
      </c>
      <c r="V25" s="125">
        <f t="shared" si="16"/>
        <v>14300</v>
      </c>
      <c r="W25" s="125">
        <f t="shared" si="16"/>
        <v>14300</v>
      </c>
      <c r="X25" s="125">
        <f t="shared" si="16"/>
        <v>14300</v>
      </c>
      <c r="Y25" s="125">
        <f t="shared" si="16"/>
        <v>14300</v>
      </c>
      <c r="Z25" s="125">
        <f t="shared" si="16"/>
        <v>14300</v>
      </c>
      <c r="AA25" s="125">
        <f t="shared" si="16"/>
        <v>14300</v>
      </c>
      <c r="AB25" s="125">
        <f t="shared" si="16"/>
        <v>14300</v>
      </c>
      <c r="AC25" s="125">
        <f t="shared" si="16"/>
        <v>14300</v>
      </c>
      <c r="AD25" s="125">
        <f t="shared" si="16"/>
        <v>14300</v>
      </c>
      <c r="AE25" s="125">
        <f t="shared" si="16"/>
        <v>14300</v>
      </c>
      <c r="AF25" s="125">
        <f t="shared" si="16"/>
        <v>14300</v>
      </c>
      <c r="AG25" s="125">
        <f t="shared" si="16"/>
        <v>14300</v>
      </c>
      <c r="AH25" s="125">
        <f t="shared" si="16"/>
        <v>15730</v>
      </c>
      <c r="AI25" s="125">
        <f t="shared" si="16"/>
        <v>15730</v>
      </c>
      <c r="AJ25" s="125">
        <f t="shared" si="16"/>
        <v>15730</v>
      </c>
      <c r="AK25" s="125">
        <f t="shared" si="16"/>
        <v>15730</v>
      </c>
      <c r="AL25" s="125">
        <f t="shared" si="16"/>
        <v>15730</v>
      </c>
      <c r="AM25" s="125">
        <f t="shared" si="16"/>
        <v>15730</v>
      </c>
      <c r="AN25" s="125">
        <f t="shared" si="16"/>
        <v>15730</v>
      </c>
      <c r="AO25" s="125">
        <f t="shared" si="16"/>
        <v>15730</v>
      </c>
      <c r="AP25" s="125">
        <f t="shared" ref="AP25:BQ25" si="17">SUM(AP23:AP24)</f>
        <v>15730</v>
      </c>
      <c r="AQ25" s="125">
        <f t="shared" si="17"/>
        <v>15730</v>
      </c>
      <c r="AR25" s="125">
        <f t="shared" si="17"/>
        <v>15730</v>
      </c>
      <c r="AS25" s="125">
        <f t="shared" si="17"/>
        <v>15730</v>
      </c>
      <c r="AT25" s="125">
        <f t="shared" si="17"/>
        <v>17303</v>
      </c>
      <c r="AU25" s="125">
        <f t="shared" si="17"/>
        <v>17303</v>
      </c>
      <c r="AV25" s="125">
        <f t="shared" si="17"/>
        <v>17303</v>
      </c>
      <c r="AW25" s="125">
        <f t="shared" si="17"/>
        <v>17303</v>
      </c>
      <c r="AX25" s="125">
        <f t="shared" si="17"/>
        <v>17303</v>
      </c>
      <c r="AY25" s="125">
        <f t="shared" si="17"/>
        <v>17303</v>
      </c>
      <c r="AZ25" s="125">
        <f t="shared" si="17"/>
        <v>17303</v>
      </c>
      <c r="BA25" s="125">
        <f t="shared" si="17"/>
        <v>17303</v>
      </c>
      <c r="BB25" s="125">
        <f t="shared" si="17"/>
        <v>17303</v>
      </c>
      <c r="BC25" s="125">
        <f t="shared" si="17"/>
        <v>17303</v>
      </c>
      <c r="BD25" s="125">
        <f t="shared" si="17"/>
        <v>17303</v>
      </c>
      <c r="BE25" s="125">
        <f t="shared" si="17"/>
        <v>17303</v>
      </c>
      <c r="BF25" s="125">
        <f t="shared" si="17"/>
        <v>19033.300000000003</v>
      </c>
      <c r="BG25" s="125">
        <f t="shared" si="17"/>
        <v>19033.300000000003</v>
      </c>
      <c r="BH25" s="125">
        <f t="shared" si="17"/>
        <v>19033.300000000003</v>
      </c>
      <c r="BI25" s="125">
        <f t="shared" si="17"/>
        <v>19033.300000000003</v>
      </c>
      <c r="BJ25" s="125">
        <f t="shared" si="17"/>
        <v>19033.300000000003</v>
      </c>
      <c r="BK25" s="125">
        <f t="shared" si="17"/>
        <v>19033.300000000003</v>
      </c>
      <c r="BL25" s="125">
        <f t="shared" si="17"/>
        <v>19033.300000000003</v>
      </c>
      <c r="BM25" s="125">
        <f t="shared" si="17"/>
        <v>19033.300000000003</v>
      </c>
      <c r="BN25" s="125">
        <f t="shared" si="17"/>
        <v>19033.300000000003</v>
      </c>
      <c r="BO25" s="125">
        <f t="shared" si="17"/>
        <v>19033.300000000003</v>
      </c>
      <c r="BP25" s="125">
        <f t="shared" si="17"/>
        <v>19033.300000000003</v>
      </c>
      <c r="BQ25" s="125">
        <f t="shared" si="17"/>
        <v>19033.300000000003</v>
      </c>
      <c r="BR25" s="58"/>
    </row>
    <row r="28" spans="1:70" s="60" customFormat="1" ht="13.5" thickBot="1" x14ac:dyDescent="0.35">
      <c r="A28" s="58" t="s">
        <v>230</v>
      </c>
      <c r="B28" s="58" t="s">
        <v>148</v>
      </c>
      <c r="C28" s="58"/>
      <c r="D28" s="129">
        <f>SUM(J28:U28)</f>
        <v>15069850</v>
      </c>
      <c r="E28" s="129">
        <f>SUM(V28:AG28)</f>
        <v>72014500</v>
      </c>
      <c r="F28" s="129">
        <f>SUM(AH28:AS28)</f>
        <v>274933505.83333337</v>
      </c>
      <c r="G28" s="129">
        <f>SUM(AT28:BE28)</f>
        <v>855249016.00000012</v>
      </c>
      <c r="H28" s="129">
        <f>SUM(BF28:BQ28)</f>
        <v>1993068687.1000001</v>
      </c>
      <c r="J28" s="129">
        <f>J25+J20+J8</f>
        <v>576683.33333333337</v>
      </c>
      <c r="K28" s="129">
        <f t="shared" ref="K28:BQ28" si="18">K25+K20+K8</f>
        <v>644668.33333333326</v>
      </c>
      <c r="L28" s="129">
        <f t="shared" si="18"/>
        <v>725655.83333333337</v>
      </c>
      <c r="M28" s="129">
        <f t="shared" si="18"/>
        <v>820845.83333333337</v>
      </c>
      <c r="N28" s="129">
        <f t="shared" si="18"/>
        <v>931438.33333333337</v>
      </c>
      <c r="O28" s="129">
        <f t="shared" si="18"/>
        <v>1060034.1666666665</v>
      </c>
      <c r="P28" s="129">
        <f t="shared" si="18"/>
        <v>1208233.3333333335</v>
      </c>
      <c r="Q28" s="129">
        <f t="shared" si="18"/>
        <v>1377635.8333333333</v>
      </c>
      <c r="R28" s="129">
        <f t="shared" si="18"/>
        <v>1571242.5</v>
      </c>
      <c r="S28" s="129">
        <f t="shared" si="18"/>
        <v>1791053.3333333333</v>
      </c>
      <c r="T28" s="129">
        <f t="shared" si="18"/>
        <v>2040469.1666666667</v>
      </c>
      <c r="U28" s="129">
        <f t="shared" si="18"/>
        <v>2321890</v>
      </c>
      <c r="V28" s="129">
        <f t="shared" si="18"/>
        <v>2707750</v>
      </c>
      <c r="W28" s="129">
        <f t="shared" si="18"/>
        <v>3102716.6666666665</v>
      </c>
      <c r="X28" s="129">
        <f t="shared" si="18"/>
        <v>3547390</v>
      </c>
      <c r="Y28" s="129">
        <f t="shared" si="18"/>
        <v>4046970.8333333335</v>
      </c>
      <c r="Z28" s="129">
        <f t="shared" si="18"/>
        <v>4607060</v>
      </c>
      <c r="AA28" s="129">
        <f t="shared" si="18"/>
        <v>5234358.333333334</v>
      </c>
      <c r="AB28" s="129">
        <f t="shared" si="18"/>
        <v>5927466.666666666</v>
      </c>
      <c r="AC28" s="129">
        <f t="shared" si="18"/>
        <v>6692585.833333334</v>
      </c>
      <c r="AD28" s="129">
        <f t="shared" si="18"/>
        <v>7538017.5</v>
      </c>
      <c r="AE28" s="129">
        <f t="shared" si="18"/>
        <v>8470962.5</v>
      </c>
      <c r="AF28" s="129">
        <f t="shared" si="18"/>
        <v>9501122.5</v>
      </c>
      <c r="AG28" s="129">
        <f t="shared" si="18"/>
        <v>10638099.166666668</v>
      </c>
      <c r="AH28" s="129">
        <f t="shared" si="18"/>
        <v>11986549.166666668</v>
      </c>
      <c r="AI28" s="129">
        <f t="shared" si="18"/>
        <v>13375589.166666668</v>
      </c>
      <c r="AJ28" s="129">
        <f t="shared" si="18"/>
        <v>14906650.833333334</v>
      </c>
      <c r="AK28" s="129">
        <f t="shared" si="18"/>
        <v>16594636.666666666</v>
      </c>
      <c r="AL28" s="129">
        <f t="shared" si="18"/>
        <v>18455449.166666664</v>
      </c>
      <c r="AM28" s="129">
        <f t="shared" si="18"/>
        <v>20506390.833333336</v>
      </c>
      <c r="AN28" s="129">
        <f t="shared" si="18"/>
        <v>22761764.166666664</v>
      </c>
      <c r="AO28" s="129">
        <f t="shared" si="18"/>
        <v>25241872.5</v>
      </c>
      <c r="AP28" s="129">
        <f t="shared" si="18"/>
        <v>27969319.166666668</v>
      </c>
      <c r="AQ28" s="129">
        <f t="shared" si="18"/>
        <v>30969008.333333332</v>
      </c>
      <c r="AR28" s="129">
        <f t="shared" si="18"/>
        <v>34268344.166666672</v>
      </c>
      <c r="AS28" s="129">
        <f t="shared" si="18"/>
        <v>37897931.666666672</v>
      </c>
      <c r="AT28" s="129">
        <f t="shared" si="18"/>
        <v>42005212.166666672</v>
      </c>
      <c r="AU28" s="129">
        <f t="shared" si="18"/>
        <v>46258081.333333328</v>
      </c>
      <c r="AV28" s="129">
        <f t="shared" si="18"/>
        <v>50816663</v>
      </c>
      <c r="AW28" s="129">
        <f t="shared" si="18"/>
        <v>55687457.166666664</v>
      </c>
      <c r="AX28" s="129">
        <f t="shared" si="18"/>
        <v>60876563.833333336</v>
      </c>
      <c r="AY28" s="129">
        <f t="shared" si="18"/>
        <v>66390583</v>
      </c>
      <c r="AZ28" s="129">
        <f t="shared" si="18"/>
        <v>72236615.5</v>
      </c>
      <c r="BA28" s="129">
        <f t="shared" si="18"/>
        <v>78421061.333333343</v>
      </c>
      <c r="BB28" s="129">
        <f t="shared" si="18"/>
        <v>84951020.5</v>
      </c>
      <c r="BC28" s="129">
        <f t="shared" si="18"/>
        <v>91834593.833333343</v>
      </c>
      <c r="BD28" s="129">
        <f t="shared" si="18"/>
        <v>99079181.333333343</v>
      </c>
      <c r="BE28" s="129">
        <f t="shared" si="18"/>
        <v>106691983</v>
      </c>
      <c r="BF28" s="129">
        <f t="shared" si="18"/>
        <v>114898919.96666667</v>
      </c>
      <c r="BG28" s="129">
        <f t="shared" si="18"/>
        <v>123190106.63333333</v>
      </c>
      <c r="BH28" s="129">
        <f t="shared" si="18"/>
        <v>131804408.3</v>
      </c>
      <c r="BI28" s="129">
        <f t="shared" si="18"/>
        <v>140732125.80000001</v>
      </c>
      <c r="BJ28" s="129">
        <f t="shared" si="18"/>
        <v>149960359.13333333</v>
      </c>
      <c r="BK28" s="129">
        <f t="shared" si="18"/>
        <v>159475009.13333333</v>
      </c>
      <c r="BL28" s="129">
        <f t="shared" si="18"/>
        <v>169276675.80000001</v>
      </c>
      <c r="BM28" s="129">
        <f t="shared" si="18"/>
        <v>179368859.13333333</v>
      </c>
      <c r="BN28" s="129">
        <f t="shared" si="18"/>
        <v>189756359.9666667</v>
      </c>
      <c r="BO28" s="129">
        <f t="shared" si="18"/>
        <v>200442778.30000001</v>
      </c>
      <c r="BP28" s="129">
        <f t="shared" si="18"/>
        <v>211432914.9666667</v>
      </c>
      <c r="BQ28" s="129">
        <f t="shared" si="18"/>
        <v>222730169.96666667</v>
      </c>
      <c r="BR28" s="58"/>
    </row>
    <row r="29" spans="1:70" ht="13.5" thickTop="1" x14ac:dyDescent="0.3"/>
  </sheetData>
  <pageMargins left="0.7" right="0.7" top="0.75" bottom="0.75" header="0.3" footer="0.3"/>
  <pageSetup paperSize="1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1DEC-7163-402D-8E9F-009FB021CF8B}">
  <sheetPr>
    <tabColor rgb="FF002060"/>
  </sheetPr>
  <dimension ref="A1:K92"/>
  <sheetViews>
    <sheetView showGridLines="0" zoomScale="79" zoomScaleNormal="100" workbookViewId="0">
      <pane xSplit="2" ySplit="2" topLeftCell="C30" activePane="bottomRight" state="frozen"/>
      <selection pane="topRight"/>
      <selection pane="bottomLeft"/>
      <selection pane="bottomRight" activeCell="E16" sqref="E16"/>
    </sheetView>
  </sheetViews>
  <sheetFormatPr defaultColWidth="8.81640625" defaultRowHeight="13" x14ac:dyDescent="0.3"/>
  <cols>
    <col min="1" max="1" width="46.1796875" style="200" customWidth="1"/>
    <col min="2" max="2" width="13.453125" style="199" bestFit="1" customWidth="1"/>
    <col min="3" max="6" width="14.453125" style="199" customWidth="1"/>
    <col min="7" max="7" width="14.453125" style="202" customWidth="1"/>
    <col min="8" max="8" width="2.81640625" customWidth="1"/>
    <col min="9" max="9" width="16.36328125" style="199" bestFit="1" customWidth="1"/>
    <col min="10" max="10" width="8.81640625" style="199"/>
    <col min="11" max="11" width="9.81640625" style="199" bestFit="1" customWidth="1"/>
    <col min="12" max="16384" width="8.81640625" style="199"/>
  </cols>
  <sheetData>
    <row r="1" spans="1:11" s="252" customFormat="1" ht="14.5" customHeight="1" x14ac:dyDescent="0.3">
      <c r="A1" s="249" t="s">
        <v>28</v>
      </c>
      <c r="B1" s="250"/>
      <c r="C1" s="251"/>
      <c r="D1" s="251"/>
      <c r="E1" s="251"/>
      <c r="F1" s="251"/>
      <c r="G1" s="251"/>
    </row>
    <row r="2" spans="1:11" s="250" customFormat="1" ht="14.25" customHeight="1" x14ac:dyDescent="0.3">
      <c r="A2" s="253" t="s">
        <v>139</v>
      </c>
      <c r="B2" s="254"/>
      <c r="C2" s="255">
        <v>1</v>
      </c>
      <c r="D2" s="255">
        <f>C2+1</f>
        <v>2</v>
      </c>
      <c r="E2" s="255">
        <f>D2+1</f>
        <v>3</v>
      </c>
      <c r="F2" s="255">
        <f>E2+1</f>
        <v>4</v>
      </c>
      <c r="G2" s="256">
        <f>F2+1</f>
        <v>5</v>
      </c>
      <c r="I2" s="255" t="s">
        <v>188</v>
      </c>
    </row>
    <row r="4" spans="1:11" x14ac:dyDescent="0.3">
      <c r="A4" s="195" t="s">
        <v>6</v>
      </c>
      <c r="B4" s="196" t="s">
        <v>140</v>
      </c>
      <c r="C4" s="272"/>
      <c r="D4" s="197"/>
      <c r="E4" s="197"/>
      <c r="F4" s="197"/>
      <c r="G4" s="198"/>
    </row>
    <row r="5" spans="1:11" x14ac:dyDescent="0.3">
      <c r="C5" s="201"/>
    </row>
    <row r="6" spans="1:11" x14ac:dyDescent="0.3">
      <c r="A6" s="294" t="s">
        <v>266</v>
      </c>
      <c r="B6" s="203" t="s">
        <v>174</v>
      </c>
      <c r="C6" s="204">
        <v>2</v>
      </c>
      <c r="D6" s="204">
        <v>2</v>
      </c>
      <c r="E6" s="204">
        <v>2</v>
      </c>
      <c r="F6" s="204">
        <v>2</v>
      </c>
      <c r="G6" s="205">
        <v>2</v>
      </c>
    </row>
    <row r="7" spans="1:11" x14ac:dyDescent="0.3">
      <c r="A7" s="294"/>
      <c r="B7" s="203" t="s">
        <v>173</v>
      </c>
      <c r="C7" s="206">
        <f>500000*12</f>
        <v>6000000</v>
      </c>
      <c r="D7" s="207">
        <f>C7*(1+$I7)</f>
        <v>6600000.0000000009</v>
      </c>
      <c r="E7" s="207">
        <f>D7*(1+$I7)</f>
        <v>7260000.0000000019</v>
      </c>
      <c r="F7" s="207">
        <f>E7*(1+$I7)</f>
        <v>7986000.0000000028</v>
      </c>
      <c r="G7" s="208">
        <f>F7*(1+$I7)</f>
        <v>8784600.0000000037</v>
      </c>
      <c r="I7" s="209">
        <v>0.1</v>
      </c>
      <c r="K7" s="268">
        <f>C7/12</f>
        <v>500000</v>
      </c>
    </row>
    <row r="8" spans="1:11" x14ac:dyDescent="0.3">
      <c r="A8" s="294"/>
      <c r="B8" s="210" t="s">
        <v>141</v>
      </c>
      <c r="C8" s="211">
        <f>C7*C6</f>
        <v>12000000</v>
      </c>
      <c r="D8" s="211">
        <f>D7*D6</f>
        <v>13200000.000000002</v>
      </c>
      <c r="E8" s="211">
        <f>E7*E6</f>
        <v>14520000.000000004</v>
      </c>
      <c r="F8" s="211">
        <f>F7*F6</f>
        <v>15972000.000000006</v>
      </c>
      <c r="G8" s="212">
        <f>G7*G6</f>
        <v>17569200.000000007</v>
      </c>
    </row>
    <row r="9" spans="1:11" x14ac:dyDescent="0.3">
      <c r="A9" s="294" t="s">
        <v>269</v>
      </c>
      <c r="B9" s="203" t="s">
        <v>174</v>
      </c>
      <c r="C9" s="204">
        <v>0</v>
      </c>
      <c r="D9" s="204">
        <v>3</v>
      </c>
      <c r="E9" s="204">
        <v>4</v>
      </c>
      <c r="F9" s="204">
        <v>5</v>
      </c>
      <c r="G9" s="205">
        <v>5</v>
      </c>
    </row>
    <row r="10" spans="1:11" x14ac:dyDescent="0.3">
      <c r="A10" s="294"/>
      <c r="B10" s="203" t="s">
        <v>173</v>
      </c>
      <c r="C10" s="206">
        <f>150000*12</f>
        <v>1800000</v>
      </c>
      <c r="D10" s="207">
        <f>C10</f>
        <v>1800000</v>
      </c>
      <c r="E10" s="207">
        <f>D10*(1+$I10)</f>
        <v>1980000.0000000002</v>
      </c>
      <c r="F10" s="207">
        <f>E10*(1+$I10)</f>
        <v>2178000.0000000005</v>
      </c>
      <c r="G10" s="208">
        <f>F10*(1+$I10)</f>
        <v>2395800.0000000009</v>
      </c>
      <c r="I10" s="209">
        <v>0.1</v>
      </c>
      <c r="K10" s="268">
        <f>C10/12</f>
        <v>150000</v>
      </c>
    </row>
    <row r="11" spans="1:11" x14ac:dyDescent="0.3">
      <c r="A11" s="294"/>
      <c r="B11" s="210" t="s">
        <v>141</v>
      </c>
      <c r="C11" s="211">
        <f>C10*C9</f>
        <v>0</v>
      </c>
      <c r="D11" s="211">
        <f>D10*D9</f>
        <v>5400000</v>
      </c>
      <c r="E11" s="211">
        <f>E10*E9</f>
        <v>7920000.0000000009</v>
      </c>
      <c r="F11" s="211">
        <f>F10*F9</f>
        <v>10890000.000000002</v>
      </c>
      <c r="G11" s="212">
        <f>G10*G9</f>
        <v>11979000.000000004</v>
      </c>
    </row>
    <row r="12" spans="1:11" x14ac:dyDescent="0.3">
      <c r="A12" s="294" t="s">
        <v>265</v>
      </c>
      <c r="B12" s="203" t="s">
        <v>174</v>
      </c>
      <c r="C12" s="204">
        <v>2</v>
      </c>
      <c r="D12" s="204">
        <v>2</v>
      </c>
      <c r="E12" s="204">
        <v>5</v>
      </c>
      <c r="F12" s="204">
        <v>7</v>
      </c>
      <c r="G12" s="205">
        <v>8</v>
      </c>
    </row>
    <row r="13" spans="1:11" x14ac:dyDescent="0.3">
      <c r="A13" s="294"/>
      <c r="B13" s="203" t="s">
        <v>173</v>
      </c>
      <c r="C13" s="206">
        <f>12*75000</f>
        <v>900000</v>
      </c>
      <c r="D13" s="207">
        <f>C13*(1+$I13)</f>
        <v>990000.00000000012</v>
      </c>
      <c r="E13" s="207">
        <f>D13*(1+$I13)</f>
        <v>1089000.0000000002</v>
      </c>
      <c r="F13" s="207">
        <f>E13*(1+$I13)</f>
        <v>1197900.0000000005</v>
      </c>
      <c r="G13" s="208">
        <f>F13*(1+$I13)</f>
        <v>1317690.0000000007</v>
      </c>
      <c r="I13" s="209">
        <v>0.1</v>
      </c>
      <c r="K13" s="268">
        <f>C13/12</f>
        <v>75000</v>
      </c>
    </row>
    <row r="14" spans="1:11" x14ac:dyDescent="0.3">
      <c r="A14" s="294"/>
      <c r="B14" s="210" t="s">
        <v>141</v>
      </c>
      <c r="C14" s="211">
        <f>C13*C12</f>
        <v>1800000</v>
      </c>
      <c r="D14" s="211">
        <f>D13*D12</f>
        <v>1980000.0000000002</v>
      </c>
      <c r="E14" s="211">
        <f>E13*E12</f>
        <v>5445000.0000000009</v>
      </c>
      <c r="F14" s="211">
        <f>F13*F12</f>
        <v>8385300.0000000037</v>
      </c>
      <c r="G14" s="212">
        <f>G13*G12</f>
        <v>10541520.000000006</v>
      </c>
    </row>
    <row r="15" spans="1:11" x14ac:dyDescent="0.3">
      <c r="A15" s="295" t="s">
        <v>224</v>
      </c>
      <c r="B15" s="203" t="s">
        <v>174</v>
      </c>
      <c r="C15" s="204">
        <v>2</v>
      </c>
      <c r="D15" s="204">
        <v>3</v>
      </c>
      <c r="E15" s="204">
        <v>5</v>
      </c>
      <c r="F15" s="204">
        <v>5</v>
      </c>
      <c r="G15" s="205">
        <v>7</v>
      </c>
    </row>
    <row r="16" spans="1:11" x14ac:dyDescent="0.3">
      <c r="A16" s="295"/>
      <c r="B16" s="203" t="s">
        <v>173</v>
      </c>
      <c r="C16" s="206">
        <f>30000*12</f>
        <v>360000</v>
      </c>
      <c r="D16" s="207">
        <f>C16*(1+$I16)</f>
        <v>396000.00000000006</v>
      </c>
      <c r="E16" s="207">
        <f>D16*(1+$I16)</f>
        <v>435600.00000000012</v>
      </c>
      <c r="F16" s="207">
        <f>E16*(1+$I16)</f>
        <v>479160.00000000017</v>
      </c>
      <c r="G16" s="208">
        <f>F16*(1+$I16)</f>
        <v>527076.00000000023</v>
      </c>
      <c r="I16" s="209">
        <v>0.1</v>
      </c>
      <c r="K16" s="268">
        <f>C16/12</f>
        <v>30000</v>
      </c>
    </row>
    <row r="17" spans="1:11" x14ac:dyDescent="0.3">
      <c r="A17" s="295"/>
      <c r="B17" s="210" t="s">
        <v>141</v>
      </c>
      <c r="C17" s="211">
        <f>C16*C15</f>
        <v>720000</v>
      </c>
      <c r="D17" s="211">
        <f>D16*D15</f>
        <v>1188000.0000000002</v>
      </c>
      <c r="E17" s="211">
        <f>E16*E15</f>
        <v>2178000.0000000005</v>
      </c>
      <c r="F17" s="211">
        <f>F16*F15</f>
        <v>2395800.0000000009</v>
      </c>
      <c r="G17" s="212">
        <f>G16*G15</f>
        <v>3689532.0000000019</v>
      </c>
    </row>
    <row r="18" spans="1:11" x14ac:dyDescent="0.3">
      <c r="A18" s="295" t="s">
        <v>191</v>
      </c>
      <c r="B18" s="203" t="s">
        <v>174</v>
      </c>
      <c r="C18" s="204">
        <v>1</v>
      </c>
      <c r="D18" s="204">
        <v>2</v>
      </c>
      <c r="E18" s="204">
        <v>3</v>
      </c>
      <c r="F18" s="204">
        <v>4</v>
      </c>
      <c r="G18" s="205">
        <v>5</v>
      </c>
    </row>
    <row r="19" spans="1:11" x14ac:dyDescent="0.3">
      <c r="A19" s="295"/>
      <c r="B19" s="203" t="s">
        <v>173</v>
      </c>
      <c r="C19" s="206">
        <f>35000*12</f>
        <v>420000</v>
      </c>
      <c r="D19" s="207">
        <f>C19*(1+$I19)</f>
        <v>462000.00000000006</v>
      </c>
      <c r="E19" s="207">
        <f>D19*(1+$I19)</f>
        <v>508200.00000000012</v>
      </c>
      <c r="F19" s="207">
        <f>E19*(1+$I19)</f>
        <v>559020.00000000012</v>
      </c>
      <c r="G19" s="208">
        <f>F19*(1+$I19)</f>
        <v>614922.00000000023</v>
      </c>
      <c r="I19" s="209">
        <v>0.1</v>
      </c>
      <c r="K19" s="268">
        <f>C19/12</f>
        <v>35000</v>
      </c>
    </row>
    <row r="20" spans="1:11" x14ac:dyDescent="0.3">
      <c r="A20" s="295"/>
      <c r="B20" s="210" t="s">
        <v>141</v>
      </c>
      <c r="C20" s="211">
        <f>C19*C18</f>
        <v>420000</v>
      </c>
      <c r="D20" s="211">
        <f>D19*D18</f>
        <v>924000.00000000012</v>
      </c>
      <c r="E20" s="211">
        <f>E19*E18</f>
        <v>1524600.0000000005</v>
      </c>
      <c r="F20" s="211">
        <f>F19*F18</f>
        <v>2236080.0000000005</v>
      </c>
      <c r="G20" s="212">
        <f>G19*G18</f>
        <v>3074610.0000000009</v>
      </c>
    </row>
    <row r="21" spans="1:11" hidden="1" x14ac:dyDescent="0.3">
      <c r="A21" s="295"/>
      <c r="B21" s="203" t="s">
        <v>174</v>
      </c>
      <c r="C21" s="204"/>
      <c r="D21" s="204"/>
      <c r="E21" s="204"/>
      <c r="F21" s="204"/>
      <c r="G21" s="204"/>
    </row>
    <row r="22" spans="1:11" hidden="1" x14ac:dyDescent="0.3">
      <c r="A22" s="295"/>
      <c r="B22" s="203" t="s">
        <v>173</v>
      </c>
      <c r="C22" s="206"/>
      <c r="D22" s="207">
        <f>C22*(1+$I22)</f>
        <v>0</v>
      </c>
      <c r="E22" s="207">
        <f>D22*(1+$I22)</f>
        <v>0</v>
      </c>
      <c r="F22" s="207">
        <f>E22*(1+$I22)</f>
        <v>0</v>
      </c>
      <c r="G22" s="208">
        <f>F22*(1+$I22)</f>
        <v>0</v>
      </c>
      <c r="I22" s="209">
        <v>0.25</v>
      </c>
      <c r="K22" s="268">
        <f>C22/12</f>
        <v>0</v>
      </c>
    </row>
    <row r="23" spans="1:11" hidden="1" x14ac:dyDescent="0.3">
      <c r="A23" s="295"/>
      <c r="B23" s="210" t="s">
        <v>141</v>
      </c>
      <c r="C23" s="211">
        <f>C22*C21</f>
        <v>0</v>
      </c>
      <c r="D23" s="211">
        <f>D22*D21</f>
        <v>0</v>
      </c>
      <c r="E23" s="211">
        <f>E22*E21</f>
        <v>0</v>
      </c>
      <c r="F23" s="211">
        <f>F22*F21</f>
        <v>0</v>
      </c>
      <c r="G23" s="212">
        <f>G22*G21</f>
        <v>0</v>
      </c>
    </row>
    <row r="24" spans="1:11" x14ac:dyDescent="0.3">
      <c r="A24" s="295" t="s">
        <v>253</v>
      </c>
      <c r="B24" s="203" t="s">
        <v>174</v>
      </c>
      <c r="C24" s="204">
        <f>1*Assumptions!BN15</f>
        <v>24</v>
      </c>
      <c r="D24" s="204">
        <f>1*Assumptions!BO15</f>
        <v>60</v>
      </c>
      <c r="E24" s="204">
        <f>1*Assumptions!BP15</f>
        <v>96</v>
      </c>
      <c r="F24" s="204">
        <f>1*Assumptions!BQ15</f>
        <v>144</v>
      </c>
      <c r="G24" s="204">
        <f>1*Assumptions!BR15</f>
        <v>192</v>
      </c>
    </row>
    <row r="25" spans="1:11" x14ac:dyDescent="0.3">
      <c r="A25" s="295"/>
      <c r="B25" s="203" t="s">
        <v>173</v>
      </c>
      <c r="C25" s="206">
        <f>25000*12</f>
        <v>300000</v>
      </c>
      <c r="D25" s="207">
        <f>C25*(1+$I25)</f>
        <v>330000</v>
      </c>
      <c r="E25" s="207">
        <f>D25*(1+$I25)</f>
        <v>363000.00000000006</v>
      </c>
      <c r="F25" s="207">
        <f>E25*(1+$I25)</f>
        <v>399300.00000000012</v>
      </c>
      <c r="G25" s="208">
        <f>F25*(1+$I25)</f>
        <v>439230.00000000017</v>
      </c>
      <c r="I25" s="209">
        <v>0.1</v>
      </c>
      <c r="K25" s="268">
        <f>C25/12</f>
        <v>25000</v>
      </c>
    </row>
    <row r="26" spans="1:11" x14ac:dyDescent="0.3">
      <c r="A26" s="295"/>
      <c r="B26" s="210" t="s">
        <v>141</v>
      </c>
      <c r="C26" s="211">
        <f>C25*C24</f>
        <v>7200000</v>
      </c>
      <c r="D26" s="211">
        <f>D25*D24</f>
        <v>19800000</v>
      </c>
      <c r="E26" s="211">
        <f>E25*E24</f>
        <v>34848000.000000007</v>
      </c>
      <c r="F26" s="211">
        <f>F25*F24</f>
        <v>57499200.000000015</v>
      </c>
      <c r="G26" s="212">
        <f>G25*G24</f>
        <v>84332160.00000003</v>
      </c>
    </row>
    <row r="27" spans="1:11" x14ac:dyDescent="0.3">
      <c r="A27" s="295" t="s">
        <v>257</v>
      </c>
      <c r="B27" s="203" t="s">
        <v>174</v>
      </c>
      <c r="C27" s="204">
        <f>2*Assumptions!BN15</f>
        <v>48</v>
      </c>
      <c r="D27" s="204">
        <f>2*Assumptions!BO15</f>
        <v>120</v>
      </c>
      <c r="E27" s="204">
        <f>2*Assumptions!BP15</f>
        <v>192</v>
      </c>
      <c r="F27" s="204">
        <f>2*Assumptions!BQ15</f>
        <v>288</v>
      </c>
      <c r="G27" s="204">
        <f>2*Assumptions!BR15</f>
        <v>384</v>
      </c>
    </row>
    <row r="28" spans="1:11" x14ac:dyDescent="0.3">
      <c r="A28" s="295"/>
      <c r="B28" s="203" t="s">
        <v>173</v>
      </c>
      <c r="C28" s="206">
        <f>15000*12</f>
        <v>180000</v>
      </c>
      <c r="D28" s="207">
        <f>C28*(1+$I28)</f>
        <v>198000.00000000003</v>
      </c>
      <c r="E28" s="207">
        <f>D28*(1+$I28)</f>
        <v>217800.00000000006</v>
      </c>
      <c r="F28" s="207">
        <f>E28*(1+$I28)</f>
        <v>239580.00000000009</v>
      </c>
      <c r="G28" s="208">
        <f>F28*(1+$I28)</f>
        <v>263538.00000000012</v>
      </c>
      <c r="I28" s="209">
        <v>0.1</v>
      </c>
      <c r="K28" s="268">
        <f>C28/12</f>
        <v>15000</v>
      </c>
    </row>
    <row r="29" spans="1:11" x14ac:dyDescent="0.3">
      <c r="A29" s="295"/>
      <c r="B29" s="210" t="s">
        <v>141</v>
      </c>
      <c r="C29" s="211">
        <f>C28*C27</f>
        <v>8640000</v>
      </c>
      <c r="D29" s="211">
        <f>D28*D27</f>
        <v>23760000.000000004</v>
      </c>
      <c r="E29" s="211">
        <f>E28*E27</f>
        <v>41817600.000000015</v>
      </c>
      <c r="F29" s="211">
        <f>F28*F27</f>
        <v>68999040.00000003</v>
      </c>
      <c r="G29" s="212">
        <f>G28*G27</f>
        <v>101198592.00000004</v>
      </c>
    </row>
    <row r="30" spans="1:11" x14ac:dyDescent="0.3">
      <c r="A30" s="295" t="s">
        <v>254</v>
      </c>
      <c r="B30" s="203" t="s">
        <v>174</v>
      </c>
      <c r="C30" s="204">
        <v>1</v>
      </c>
      <c r="D30" s="204">
        <v>3</v>
      </c>
      <c r="E30" s="204">
        <v>5</v>
      </c>
      <c r="F30" s="204">
        <v>7</v>
      </c>
      <c r="G30" s="205">
        <v>9</v>
      </c>
    </row>
    <row r="31" spans="1:11" x14ac:dyDescent="0.3">
      <c r="A31" s="295"/>
      <c r="B31" s="203" t="s">
        <v>173</v>
      </c>
      <c r="C31" s="206">
        <f>35000*12</f>
        <v>420000</v>
      </c>
      <c r="D31" s="207">
        <f>C31*(1+$I31)</f>
        <v>462000.00000000006</v>
      </c>
      <c r="E31" s="207">
        <f>D31*(1+$I31)</f>
        <v>508200.00000000012</v>
      </c>
      <c r="F31" s="207">
        <f>E31*(1+$I31)</f>
        <v>559020.00000000012</v>
      </c>
      <c r="G31" s="208">
        <f>F31*(1+$I31)</f>
        <v>614922.00000000023</v>
      </c>
      <c r="I31" s="209">
        <v>0.1</v>
      </c>
      <c r="K31" s="268">
        <f>C31/12</f>
        <v>35000</v>
      </c>
    </row>
    <row r="32" spans="1:11" x14ac:dyDescent="0.3">
      <c r="A32" s="295"/>
      <c r="B32" s="210" t="s">
        <v>141</v>
      </c>
      <c r="C32" s="211">
        <f>C31*C30</f>
        <v>420000</v>
      </c>
      <c r="D32" s="211">
        <f>D31*D30</f>
        <v>1386000.0000000002</v>
      </c>
      <c r="E32" s="211">
        <f>E31*E30</f>
        <v>2541000.0000000005</v>
      </c>
      <c r="F32" s="211">
        <f>F31*F30</f>
        <v>3913140.0000000009</v>
      </c>
      <c r="G32" s="212">
        <f>G31*G30</f>
        <v>5534298.0000000019</v>
      </c>
    </row>
    <row r="33" spans="1:11" hidden="1" x14ac:dyDescent="0.3">
      <c r="A33" s="295"/>
      <c r="B33" s="203" t="s">
        <v>174</v>
      </c>
      <c r="C33" s="204">
        <v>0</v>
      </c>
      <c r="D33" s="204">
        <v>0</v>
      </c>
      <c r="E33" s="204">
        <v>0</v>
      </c>
      <c r="F33" s="204">
        <v>0</v>
      </c>
      <c r="G33" s="205">
        <v>0</v>
      </c>
    </row>
    <row r="34" spans="1:11" hidden="1" x14ac:dyDescent="0.3">
      <c r="A34" s="295"/>
      <c r="B34" s="203" t="s">
        <v>173</v>
      </c>
      <c r="C34" s="206">
        <v>0</v>
      </c>
      <c r="D34" s="207">
        <f>C34*(1+$I34)</f>
        <v>0</v>
      </c>
      <c r="E34" s="207">
        <f>D34*(1+$I34)</f>
        <v>0</v>
      </c>
      <c r="F34" s="207">
        <f>E34*(1+$I34)</f>
        <v>0</v>
      </c>
      <c r="G34" s="208">
        <f>F34*(1+$I34)</f>
        <v>0</v>
      </c>
      <c r="I34" s="209">
        <v>0.1</v>
      </c>
    </row>
    <row r="35" spans="1:11" hidden="1" x14ac:dyDescent="0.3">
      <c r="A35" s="295"/>
      <c r="B35" s="210" t="s">
        <v>141</v>
      </c>
      <c r="C35" s="211">
        <f>C34*C33</f>
        <v>0</v>
      </c>
      <c r="D35" s="211">
        <f>D34*D33</f>
        <v>0</v>
      </c>
      <c r="E35" s="211">
        <f>E34*E33</f>
        <v>0</v>
      </c>
      <c r="F35" s="211">
        <f>F34*F33</f>
        <v>0</v>
      </c>
      <c r="G35" s="212">
        <f>G34*G33</f>
        <v>0</v>
      </c>
    </row>
    <row r="36" spans="1:11" hidden="1" x14ac:dyDescent="0.3">
      <c r="A36" s="295"/>
      <c r="B36" s="203" t="s">
        <v>174</v>
      </c>
      <c r="C36" s="204">
        <v>0</v>
      </c>
      <c r="D36" s="204">
        <v>0</v>
      </c>
      <c r="E36" s="204">
        <v>0</v>
      </c>
      <c r="F36" s="204">
        <v>0</v>
      </c>
      <c r="G36" s="205">
        <v>0</v>
      </c>
    </row>
    <row r="37" spans="1:11" hidden="1" x14ac:dyDescent="0.3">
      <c r="A37" s="295"/>
      <c r="B37" s="203" t="s">
        <v>173</v>
      </c>
      <c r="C37" s="206">
        <v>0</v>
      </c>
      <c r="D37" s="207">
        <f>C37*(1+$I37)</f>
        <v>0</v>
      </c>
      <c r="E37" s="207">
        <f>D37*(1+$I37)</f>
        <v>0</v>
      </c>
      <c r="F37" s="207">
        <f>E37*(1+$I37)</f>
        <v>0</v>
      </c>
      <c r="G37" s="208">
        <f>F37*(1+$I37)</f>
        <v>0</v>
      </c>
      <c r="I37" s="209">
        <v>0.1</v>
      </c>
    </row>
    <row r="38" spans="1:11" hidden="1" x14ac:dyDescent="0.3">
      <c r="A38" s="295"/>
      <c r="B38" s="210" t="s">
        <v>141</v>
      </c>
      <c r="C38" s="211">
        <f>C37*C36</f>
        <v>0</v>
      </c>
      <c r="D38" s="211">
        <f>D37*D36</f>
        <v>0</v>
      </c>
      <c r="E38" s="211">
        <f>E37*E36</f>
        <v>0</v>
      </c>
      <c r="F38" s="211">
        <f>F37*F36</f>
        <v>0</v>
      </c>
      <c r="G38" s="212">
        <f>G37*G36</f>
        <v>0</v>
      </c>
    </row>
    <row r="39" spans="1:11" x14ac:dyDescent="0.3">
      <c r="A39" s="295" t="s">
        <v>255</v>
      </c>
      <c r="B39" s="203" t="s">
        <v>174</v>
      </c>
      <c r="C39" s="204">
        <v>1</v>
      </c>
      <c r="D39" s="204">
        <v>2</v>
      </c>
      <c r="E39" s="204">
        <v>2</v>
      </c>
      <c r="F39" s="204">
        <v>4</v>
      </c>
      <c r="G39" s="205">
        <v>5</v>
      </c>
    </row>
    <row r="40" spans="1:11" x14ac:dyDescent="0.3">
      <c r="A40" s="295"/>
      <c r="B40" s="203" t="s">
        <v>173</v>
      </c>
      <c r="C40" s="206">
        <f>25000*12</f>
        <v>300000</v>
      </c>
      <c r="D40" s="207">
        <f>C40*(1+$I40)</f>
        <v>330000</v>
      </c>
      <c r="E40" s="207">
        <f>D40*(1+$I40)</f>
        <v>363000.00000000006</v>
      </c>
      <c r="F40" s="207">
        <f>E40*(1+$I40)</f>
        <v>399300.00000000012</v>
      </c>
      <c r="G40" s="208">
        <f>F40*(1+$I40)</f>
        <v>439230.00000000017</v>
      </c>
      <c r="I40" s="209">
        <v>0.1</v>
      </c>
      <c r="K40" s="268">
        <f>C40/12</f>
        <v>25000</v>
      </c>
    </row>
    <row r="41" spans="1:11" x14ac:dyDescent="0.3">
      <c r="A41" s="295"/>
      <c r="B41" s="210" t="s">
        <v>141</v>
      </c>
      <c r="C41" s="211">
        <f>C40*C39</f>
        <v>300000</v>
      </c>
      <c r="D41" s="211">
        <f>D40*D39</f>
        <v>660000</v>
      </c>
      <c r="E41" s="211">
        <f>E40*E39</f>
        <v>726000.00000000012</v>
      </c>
      <c r="F41" s="211">
        <f>F40*F39</f>
        <v>1597200.0000000005</v>
      </c>
      <c r="G41" s="212">
        <f>G40*G39</f>
        <v>2196150.0000000009</v>
      </c>
    </row>
    <row r="42" spans="1:11" x14ac:dyDescent="0.3">
      <c r="A42" s="295" t="s">
        <v>256</v>
      </c>
      <c r="B42" s="203" t="s">
        <v>174</v>
      </c>
      <c r="C42" s="204">
        <v>1</v>
      </c>
      <c r="D42" s="204">
        <v>2</v>
      </c>
      <c r="E42" s="204">
        <v>3</v>
      </c>
      <c r="F42" s="204">
        <v>3</v>
      </c>
      <c r="G42" s="205">
        <v>5</v>
      </c>
    </row>
    <row r="43" spans="1:11" x14ac:dyDescent="0.3">
      <c r="A43" s="295"/>
      <c r="B43" s="203" t="s">
        <v>173</v>
      </c>
      <c r="C43" s="206">
        <f>25000*12</f>
        <v>300000</v>
      </c>
      <c r="D43" s="207">
        <f>C43*(1+$I43)</f>
        <v>330000</v>
      </c>
      <c r="E43" s="207">
        <f>D43*(1+$I43)</f>
        <v>363000.00000000006</v>
      </c>
      <c r="F43" s="207">
        <f>E43*(1+$I43)</f>
        <v>399300.00000000012</v>
      </c>
      <c r="G43" s="208">
        <f>F43*(1+$I43)</f>
        <v>439230.00000000017</v>
      </c>
      <c r="I43" s="209">
        <v>0.1</v>
      </c>
      <c r="K43" s="268">
        <f>C43/12</f>
        <v>25000</v>
      </c>
    </row>
    <row r="44" spans="1:11" x14ac:dyDescent="0.3">
      <c r="A44" s="295"/>
      <c r="B44" s="210" t="s">
        <v>141</v>
      </c>
      <c r="C44" s="211">
        <f>C43*C42</f>
        <v>300000</v>
      </c>
      <c r="D44" s="211">
        <f>D43*D42</f>
        <v>660000</v>
      </c>
      <c r="E44" s="211">
        <f>E43*E42</f>
        <v>1089000.0000000002</v>
      </c>
      <c r="F44" s="211">
        <f>F43*F42</f>
        <v>1197900.0000000005</v>
      </c>
      <c r="G44" s="212">
        <f>G43*G42</f>
        <v>2196150.0000000009</v>
      </c>
    </row>
    <row r="45" spans="1:11" x14ac:dyDescent="0.3">
      <c r="A45" s="295" t="s">
        <v>225</v>
      </c>
      <c r="B45" s="203" t="s">
        <v>174</v>
      </c>
      <c r="C45" s="204">
        <v>2</v>
      </c>
      <c r="D45" s="204">
        <v>3</v>
      </c>
      <c r="E45" s="204">
        <v>6</v>
      </c>
      <c r="F45" s="204">
        <v>7</v>
      </c>
      <c r="G45" s="204">
        <v>9</v>
      </c>
    </row>
    <row r="46" spans="1:11" x14ac:dyDescent="0.3">
      <c r="A46" s="295"/>
      <c r="B46" s="203" t="s">
        <v>173</v>
      </c>
      <c r="C46" s="206">
        <f>30000*12</f>
        <v>360000</v>
      </c>
      <c r="D46" s="207">
        <f>C46*(1+$I46)</f>
        <v>396000.00000000006</v>
      </c>
      <c r="E46" s="207">
        <f>D46*(1+$I46)</f>
        <v>435600.00000000012</v>
      </c>
      <c r="F46" s="207">
        <f>E46*(1+$I46)</f>
        <v>479160.00000000017</v>
      </c>
      <c r="G46" s="208">
        <f>F46*(1+$I46)</f>
        <v>527076.00000000023</v>
      </c>
      <c r="I46" s="209">
        <v>0.1</v>
      </c>
      <c r="K46" s="268">
        <f>C46/12</f>
        <v>30000</v>
      </c>
    </row>
    <row r="47" spans="1:11" x14ac:dyDescent="0.3">
      <c r="A47" s="295"/>
      <c r="B47" s="210" t="s">
        <v>141</v>
      </c>
      <c r="C47" s="211">
        <f>C46*C45</f>
        <v>720000</v>
      </c>
      <c r="D47" s="211">
        <f>D46*D45</f>
        <v>1188000.0000000002</v>
      </c>
      <c r="E47" s="211">
        <f>E46*E45</f>
        <v>2613600.0000000009</v>
      </c>
      <c r="F47" s="211">
        <f>F46*F45</f>
        <v>3354120.0000000014</v>
      </c>
      <c r="G47" s="212">
        <f>G46*G45</f>
        <v>4743684.0000000019</v>
      </c>
    </row>
    <row r="48" spans="1:11" x14ac:dyDescent="0.3">
      <c r="A48" s="295" t="s">
        <v>223</v>
      </c>
      <c r="B48" s="203" t="s">
        <v>174</v>
      </c>
      <c r="C48" s="204">
        <v>1</v>
      </c>
      <c r="D48" s="204">
        <v>2</v>
      </c>
      <c r="E48" s="204">
        <v>3</v>
      </c>
      <c r="F48" s="204">
        <v>3</v>
      </c>
      <c r="G48" s="205">
        <v>5</v>
      </c>
    </row>
    <row r="49" spans="1:11" x14ac:dyDescent="0.3">
      <c r="A49" s="295"/>
      <c r="B49" s="203" t="s">
        <v>173</v>
      </c>
      <c r="C49" s="206">
        <f>25000*12</f>
        <v>300000</v>
      </c>
      <c r="D49" s="207">
        <f>C49*(1+$I49)</f>
        <v>330000</v>
      </c>
      <c r="E49" s="207">
        <f>D49*(1+$I49)</f>
        <v>363000.00000000006</v>
      </c>
      <c r="F49" s="207">
        <f>E49*(1+$I49)</f>
        <v>399300.00000000012</v>
      </c>
      <c r="G49" s="208">
        <f>F49*(1+$I49)</f>
        <v>439230.00000000017</v>
      </c>
      <c r="I49" s="209">
        <v>0.1</v>
      </c>
      <c r="K49" s="268">
        <f>C49/12</f>
        <v>25000</v>
      </c>
    </row>
    <row r="50" spans="1:11" x14ac:dyDescent="0.3">
      <c r="A50" s="295"/>
      <c r="B50" s="210" t="s">
        <v>141</v>
      </c>
      <c r="C50" s="211">
        <f>C49*C48</f>
        <v>300000</v>
      </c>
      <c r="D50" s="211">
        <f>D49*D48</f>
        <v>660000</v>
      </c>
      <c r="E50" s="211">
        <f>E49*E48</f>
        <v>1089000.0000000002</v>
      </c>
      <c r="F50" s="211">
        <f>F49*F48</f>
        <v>1197900.0000000005</v>
      </c>
      <c r="G50" s="212">
        <f>G49*G48</f>
        <v>2196150.0000000009</v>
      </c>
    </row>
    <row r="51" spans="1:11" hidden="1" x14ac:dyDescent="0.3">
      <c r="A51" s="295"/>
      <c r="B51" s="203" t="s">
        <v>174</v>
      </c>
      <c r="C51" s="204"/>
      <c r="D51" s="204"/>
      <c r="E51" s="204"/>
      <c r="F51" s="204"/>
      <c r="G51" s="205"/>
    </row>
    <row r="52" spans="1:11" hidden="1" x14ac:dyDescent="0.3">
      <c r="A52" s="295"/>
      <c r="B52" s="203" t="s">
        <v>173</v>
      </c>
      <c r="C52" s="206"/>
      <c r="D52" s="207">
        <f>C52*(1+$I52)</f>
        <v>0</v>
      </c>
      <c r="E52" s="207">
        <f>D52*(1+$I52)</f>
        <v>0</v>
      </c>
      <c r="F52" s="207">
        <f>E52*(1+$I52)</f>
        <v>0</v>
      </c>
      <c r="G52" s="208">
        <f>F52*(1+$I52)</f>
        <v>0</v>
      </c>
      <c r="I52" s="209">
        <v>0.1</v>
      </c>
      <c r="K52" s="268">
        <f>C52/12</f>
        <v>0</v>
      </c>
    </row>
    <row r="53" spans="1:11" hidden="1" x14ac:dyDescent="0.3">
      <c r="A53" s="295"/>
      <c r="B53" s="210" t="s">
        <v>141</v>
      </c>
      <c r="C53" s="211">
        <f>C52*C51</f>
        <v>0</v>
      </c>
      <c r="D53" s="211">
        <f>D52*D51</f>
        <v>0</v>
      </c>
      <c r="E53" s="211">
        <f>E52*E51</f>
        <v>0</v>
      </c>
      <c r="F53" s="211">
        <f>F52*F51</f>
        <v>0</v>
      </c>
      <c r="G53" s="212">
        <f>G52*G51</f>
        <v>0</v>
      </c>
    </row>
    <row r="54" spans="1:11" hidden="1" x14ac:dyDescent="0.3">
      <c r="A54" s="295"/>
      <c r="B54" s="203" t="s">
        <v>174</v>
      </c>
      <c r="C54" s="204"/>
      <c r="D54" s="204"/>
      <c r="E54" s="204"/>
      <c r="F54" s="204"/>
      <c r="G54" s="205"/>
    </row>
    <row r="55" spans="1:11" hidden="1" x14ac:dyDescent="0.3">
      <c r="A55" s="295"/>
      <c r="B55" s="203" t="s">
        <v>173</v>
      </c>
      <c r="C55" s="206"/>
      <c r="D55" s="207">
        <f>C55*(1+$I55)</f>
        <v>0</v>
      </c>
      <c r="E55" s="207">
        <f>D55*(1+$I55)</f>
        <v>0</v>
      </c>
      <c r="F55" s="207">
        <f>E55*(1+$I55)</f>
        <v>0</v>
      </c>
      <c r="G55" s="208">
        <f>F55*(1+$I55)</f>
        <v>0</v>
      </c>
      <c r="I55" s="209">
        <v>0.1</v>
      </c>
      <c r="K55" s="268">
        <f>C55/12</f>
        <v>0</v>
      </c>
    </row>
    <row r="56" spans="1:11" hidden="1" x14ac:dyDescent="0.3">
      <c r="A56" s="295"/>
      <c r="B56" s="210" t="s">
        <v>141</v>
      </c>
      <c r="C56" s="211">
        <f>C55*C54</f>
        <v>0</v>
      </c>
      <c r="D56" s="211">
        <f>D55*D54</f>
        <v>0</v>
      </c>
      <c r="E56" s="211">
        <f>E55*E54</f>
        <v>0</v>
      </c>
      <c r="F56" s="211">
        <f>F55*F54</f>
        <v>0</v>
      </c>
      <c r="G56" s="212">
        <f>G55*G54</f>
        <v>0</v>
      </c>
    </row>
    <row r="57" spans="1:11" hidden="1" x14ac:dyDescent="0.3">
      <c r="A57" s="295"/>
      <c r="B57" s="203" t="s">
        <v>174</v>
      </c>
      <c r="C57" s="204">
        <v>0</v>
      </c>
      <c r="D57" s="204">
        <v>0</v>
      </c>
      <c r="E57" s="204">
        <v>0</v>
      </c>
      <c r="F57" s="204">
        <v>0</v>
      </c>
      <c r="G57" s="204">
        <v>0</v>
      </c>
    </row>
    <row r="58" spans="1:11" hidden="1" x14ac:dyDescent="0.3">
      <c r="A58" s="295"/>
      <c r="B58" s="203" t="s">
        <v>173</v>
      </c>
      <c r="C58" s="206">
        <v>0</v>
      </c>
      <c r="D58" s="207">
        <f>C58*(1+$I58)</f>
        <v>0</v>
      </c>
      <c r="E58" s="207">
        <f>D58*(1+$I58)</f>
        <v>0</v>
      </c>
      <c r="F58" s="207">
        <f>E58*(1+$I58)</f>
        <v>0</v>
      </c>
      <c r="G58" s="208">
        <f>F58*(1+$I58)</f>
        <v>0</v>
      </c>
      <c r="I58" s="209">
        <v>0.1</v>
      </c>
      <c r="K58" s="268">
        <f>C58/12</f>
        <v>0</v>
      </c>
    </row>
    <row r="59" spans="1:11" hidden="1" x14ac:dyDescent="0.3">
      <c r="A59" s="295"/>
      <c r="B59" s="210" t="s">
        <v>141</v>
      </c>
      <c r="C59" s="211">
        <f>C58*C57</f>
        <v>0</v>
      </c>
      <c r="D59" s="211">
        <f>D58*D57</f>
        <v>0</v>
      </c>
      <c r="E59" s="211">
        <f>E58*E57</f>
        <v>0</v>
      </c>
      <c r="F59" s="211">
        <f>F58*F57</f>
        <v>0</v>
      </c>
      <c r="G59" s="212">
        <f>G58*G57</f>
        <v>0</v>
      </c>
    </row>
    <row r="60" spans="1:11" hidden="1" x14ac:dyDescent="0.3">
      <c r="A60" s="295"/>
      <c r="B60" s="203" t="s">
        <v>174</v>
      </c>
      <c r="C60" s="204">
        <v>0</v>
      </c>
      <c r="D60" s="204">
        <v>0</v>
      </c>
      <c r="E60" s="204">
        <v>0</v>
      </c>
      <c r="F60" s="204">
        <v>0</v>
      </c>
      <c r="G60" s="205">
        <v>0</v>
      </c>
    </row>
    <row r="61" spans="1:11" hidden="1" x14ac:dyDescent="0.3">
      <c r="A61" s="295"/>
      <c r="B61" s="203" t="s">
        <v>173</v>
      </c>
      <c r="C61" s="206">
        <v>0</v>
      </c>
      <c r="D61" s="207">
        <f>C61*(1+$I61)</f>
        <v>0</v>
      </c>
      <c r="E61" s="207">
        <f>D61*(1+$I61)</f>
        <v>0</v>
      </c>
      <c r="F61" s="207">
        <f>E61*(1+$I61)</f>
        <v>0</v>
      </c>
      <c r="G61" s="208">
        <f>F61*(1+$I61)</f>
        <v>0</v>
      </c>
      <c r="I61" s="209">
        <v>0.1</v>
      </c>
      <c r="K61" s="268">
        <f>C61/12</f>
        <v>0</v>
      </c>
    </row>
    <row r="62" spans="1:11" hidden="1" x14ac:dyDescent="0.3">
      <c r="A62" s="295"/>
      <c r="B62" s="210" t="s">
        <v>141</v>
      </c>
      <c r="C62" s="211">
        <f>C61*C60</f>
        <v>0</v>
      </c>
      <c r="D62" s="211">
        <f>D61*D60</f>
        <v>0</v>
      </c>
      <c r="E62" s="211">
        <f>E61*E60</f>
        <v>0</v>
      </c>
      <c r="F62" s="211">
        <f>F61*F60</f>
        <v>0</v>
      </c>
      <c r="G62" s="212">
        <f>G61*G60</f>
        <v>0</v>
      </c>
    </row>
    <row r="63" spans="1:11" hidden="1" x14ac:dyDescent="0.3">
      <c r="A63" s="295"/>
      <c r="B63" s="203" t="s">
        <v>174</v>
      </c>
      <c r="C63" s="204">
        <v>0</v>
      </c>
      <c r="D63" s="204">
        <v>0</v>
      </c>
      <c r="E63" s="204">
        <v>0</v>
      </c>
      <c r="F63" s="204">
        <v>0</v>
      </c>
      <c r="G63" s="205">
        <v>0</v>
      </c>
    </row>
    <row r="64" spans="1:11" hidden="1" x14ac:dyDescent="0.3">
      <c r="A64" s="295"/>
      <c r="B64" s="203" t="s">
        <v>173</v>
      </c>
      <c r="C64" s="206">
        <v>0</v>
      </c>
      <c r="D64" s="207">
        <f>C64*(1+$I64)</f>
        <v>0</v>
      </c>
      <c r="E64" s="207">
        <f>D64*(1+$I64)</f>
        <v>0</v>
      </c>
      <c r="F64" s="207">
        <f>E64*(1+$I64)</f>
        <v>0</v>
      </c>
      <c r="G64" s="208">
        <f>F64*(1+$I64)</f>
        <v>0</v>
      </c>
      <c r="I64" s="209">
        <v>0.1</v>
      </c>
      <c r="K64" s="268">
        <f>C64/12</f>
        <v>0</v>
      </c>
    </row>
    <row r="65" spans="1:11" hidden="1" x14ac:dyDescent="0.3">
      <c r="A65" s="295"/>
      <c r="B65" s="210" t="s">
        <v>141</v>
      </c>
      <c r="C65" s="211">
        <f>C64*C63</f>
        <v>0</v>
      </c>
      <c r="D65" s="211">
        <f>D64*D63</f>
        <v>0</v>
      </c>
      <c r="E65" s="211">
        <f>E64*E63</f>
        <v>0</v>
      </c>
      <c r="F65" s="211">
        <f>F64*F63</f>
        <v>0</v>
      </c>
      <c r="G65" s="212">
        <f>G64*G63</f>
        <v>0</v>
      </c>
    </row>
    <row r="66" spans="1:11" hidden="1" x14ac:dyDescent="0.3">
      <c r="A66" s="295"/>
      <c r="B66" s="203" t="s">
        <v>174</v>
      </c>
      <c r="C66" s="204">
        <v>0</v>
      </c>
      <c r="D66" s="204">
        <v>0</v>
      </c>
      <c r="E66" s="204">
        <v>0</v>
      </c>
      <c r="F66" s="204">
        <v>0</v>
      </c>
      <c r="G66" s="205">
        <v>0</v>
      </c>
    </row>
    <row r="67" spans="1:11" hidden="1" x14ac:dyDescent="0.3">
      <c r="A67" s="295"/>
      <c r="B67" s="203" t="s">
        <v>173</v>
      </c>
      <c r="C67" s="206">
        <v>0</v>
      </c>
      <c r="D67" s="207">
        <f>C67*(1+$I67)</f>
        <v>0</v>
      </c>
      <c r="E67" s="207">
        <f>D67*(1+$I67)</f>
        <v>0</v>
      </c>
      <c r="F67" s="207">
        <f>E67*(1+$I67)</f>
        <v>0</v>
      </c>
      <c r="G67" s="208">
        <f>F67*(1+$I67)</f>
        <v>0</v>
      </c>
      <c r="I67" s="209">
        <v>0.1</v>
      </c>
      <c r="K67" s="268">
        <f>C67/12</f>
        <v>0</v>
      </c>
    </row>
    <row r="68" spans="1:11" hidden="1" x14ac:dyDescent="0.3">
      <c r="A68" s="295"/>
      <c r="B68" s="210" t="s">
        <v>141</v>
      </c>
      <c r="C68" s="211">
        <f>C67*C66</f>
        <v>0</v>
      </c>
      <c r="D68" s="211">
        <f>D67*D66</f>
        <v>0</v>
      </c>
      <c r="E68" s="211">
        <f>E67*E66</f>
        <v>0</v>
      </c>
      <c r="F68" s="211">
        <f>F67*F66</f>
        <v>0</v>
      </c>
      <c r="G68" s="212">
        <f>G67*G66</f>
        <v>0</v>
      </c>
    </row>
    <row r="69" spans="1:11" x14ac:dyDescent="0.3">
      <c r="A69" s="295" t="s">
        <v>278</v>
      </c>
      <c r="B69" s="203" t="s">
        <v>174</v>
      </c>
      <c r="C69" s="204">
        <v>0</v>
      </c>
      <c r="D69" s="204">
        <v>8</v>
      </c>
      <c r="E69" s="204">
        <v>8</v>
      </c>
      <c r="F69" s="204">
        <v>8</v>
      </c>
      <c r="G69" s="205">
        <v>8</v>
      </c>
    </row>
    <row r="70" spans="1:11" x14ac:dyDescent="0.3">
      <c r="A70" s="295"/>
      <c r="B70" s="203" t="s">
        <v>173</v>
      </c>
      <c r="C70" s="206">
        <f>1500000</f>
        <v>1500000</v>
      </c>
      <c r="D70" s="207">
        <f>C70</f>
        <v>1500000</v>
      </c>
      <c r="E70" s="207">
        <f>D70*(1+$I70)</f>
        <v>1650000.0000000002</v>
      </c>
      <c r="F70" s="207">
        <f>E70*(1+$I70)</f>
        <v>1815000.0000000005</v>
      </c>
      <c r="G70" s="208">
        <f>F70*(1+$I70)</f>
        <v>1996500.0000000007</v>
      </c>
      <c r="I70" s="209">
        <v>0.1</v>
      </c>
      <c r="K70" s="268">
        <f>C70/12</f>
        <v>125000</v>
      </c>
    </row>
    <row r="71" spans="1:11" x14ac:dyDescent="0.3">
      <c r="A71" s="295"/>
      <c r="B71" s="210" t="s">
        <v>141</v>
      </c>
      <c r="C71" s="211">
        <f>C70*C69</f>
        <v>0</v>
      </c>
      <c r="D71" s="211">
        <f>D70*D69</f>
        <v>12000000</v>
      </c>
      <c r="E71" s="211">
        <f>E70*E69</f>
        <v>13200000.000000002</v>
      </c>
      <c r="F71" s="211">
        <f>F70*F69</f>
        <v>14520000.000000004</v>
      </c>
      <c r="G71" s="212">
        <f>G70*G69</f>
        <v>15972000.000000006</v>
      </c>
    </row>
    <row r="72" spans="1:11" x14ac:dyDescent="0.3">
      <c r="A72" s="295" t="s">
        <v>277</v>
      </c>
      <c r="B72" s="203" t="s">
        <v>174</v>
      </c>
      <c r="C72" s="204">
        <v>0</v>
      </c>
      <c r="D72" s="204">
        <v>4</v>
      </c>
      <c r="E72" s="204">
        <v>4</v>
      </c>
      <c r="F72" s="204">
        <v>4</v>
      </c>
      <c r="G72" s="205">
        <v>4</v>
      </c>
    </row>
    <row r="73" spans="1:11" x14ac:dyDescent="0.3">
      <c r="A73" s="295"/>
      <c r="B73" s="203" t="s">
        <v>173</v>
      </c>
      <c r="C73" s="206">
        <f>2000000</f>
        <v>2000000</v>
      </c>
      <c r="D73" s="207">
        <f>C73</f>
        <v>2000000</v>
      </c>
      <c r="E73" s="207">
        <f>D73*(1+$I73)</f>
        <v>2200000</v>
      </c>
      <c r="F73" s="207">
        <f>E73*(1+$I73)</f>
        <v>2420000</v>
      </c>
      <c r="G73" s="208">
        <f>F73*(1+$I73)</f>
        <v>2662000</v>
      </c>
      <c r="I73" s="209">
        <v>0.1</v>
      </c>
      <c r="K73" s="268">
        <f>C73/12</f>
        <v>166666.66666666666</v>
      </c>
    </row>
    <row r="74" spans="1:11" x14ac:dyDescent="0.3">
      <c r="A74" s="295"/>
      <c r="B74" s="210" t="s">
        <v>141</v>
      </c>
      <c r="C74" s="211">
        <f>C73*C72</f>
        <v>0</v>
      </c>
      <c r="D74" s="211">
        <f>D73*D72</f>
        <v>8000000</v>
      </c>
      <c r="E74" s="211">
        <f>E73*E72</f>
        <v>8800000</v>
      </c>
      <c r="F74" s="211">
        <f>F73*F72</f>
        <v>9680000</v>
      </c>
      <c r="G74" s="212">
        <f>G73*G72</f>
        <v>10648000</v>
      </c>
    </row>
    <row r="75" spans="1:11" x14ac:dyDescent="0.3">
      <c r="A75" s="295" t="s">
        <v>276</v>
      </c>
      <c r="B75" s="203" t="s">
        <v>174</v>
      </c>
      <c r="C75" s="204">
        <v>1</v>
      </c>
      <c r="D75" s="204">
        <v>1</v>
      </c>
      <c r="E75" s="204">
        <v>1</v>
      </c>
      <c r="F75" s="204">
        <v>1</v>
      </c>
      <c r="G75" s="205">
        <v>1</v>
      </c>
    </row>
    <row r="76" spans="1:11" x14ac:dyDescent="0.3">
      <c r="A76" s="295"/>
      <c r="B76" s="203" t="s">
        <v>173</v>
      </c>
      <c r="C76" s="206">
        <f>2500000</f>
        <v>2500000</v>
      </c>
      <c r="D76" s="207">
        <f>C76*(1+$I76)</f>
        <v>2750000</v>
      </c>
      <c r="E76" s="207">
        <f>D76*(1+$I76)</f>
        <v>3025000.0000000005</v>
      </c>
      <c r="F76" s="207">
        <f>E76*(1+$I76)</f>
        <v>3327500.0000000009</v>
      </c>
      <c r="G76" s="208">
        <f>F76*(1+$I76)</f>
        <v>3660250.0000000014</v>
      </c>
      <c r="I76" s="209">
        <v>0.1</v>
      </c>
      <c r="K76" s="268">
        <f>C76/12</f>
        <v>208333.33333333334</v>
      </c>
    </row>
    <row r="77" spans="1:11" x14ac:dyDescent="0.3">
      <c r="A77" s="295"/>
      <c r="B77" s="210" t="s">
        <v>141</v>
      </c>
      <c r="C77" s="211">
        <f>C76*C75</f>
        <v>2500000</v>
      </c>
      <c r="D77" s="211">
        <f>D76*D75</f>
        <v>2750000</v>
      </c>
      <c r="E77" s="211">
        <f>E76*E75</f>
        <v>3025000.0000000005</v>
      </c>
      <c r="F77" s="211">
        <f>F76*F75</f>
        <v>3327500.0000000009</v>
      </c>
      <c r="G77" s="212">
        <f>G76*G75</f>
        <v>3660250.0000000014</v>
      </c>
    </row>
    <row r="78" spans="1:11" x14ac:dyDescent="0.3">
      <c r="A78" s="295" t="s">
        <v>270</v>
      </c>
      <c r="B78" s="203" t="s">
        <v>174</v>
      </c>
      <c r="C78" s="204">
        <v>4</v>
      </c>
      <c r="D78" s="204">
        <v>5</v>
      </c>
      <c r="E78" s="204">
        <v>6</v>
      </c>
      <c r="F78" s="204">
        <v>6</v>
      </c>
      <c r="G78" s="205">
        <v>7</v>
      </c>
    </row>
    <row r="79" spans="1:11" x14ac:dyDescent="0.3">
      <c r="A79" s="295"/>
      <c r="B79" s="203" t="s">
        <v>173</v>
      </c>
      <c r="C79" s="206">
        <f>25000*12</f>
        <v>300000</v>
      </c>
      <c r="D79" s="207">
        <f>C79*(1+$I79)</f>
        <v>330000</v>
      </c>
      <c r="E79" s="207">
        <f>D79*(1+$I79)</f>
        <v>363000.00000000006</v>
      </c>
      <c r="F79" s="207">
        <f>E79*(1+$I79)</f>
        <v>399300.00000000012</v>
      </c>
      <c r="G79" s="208">
        <f>F79*(1+$I79)</f>
        <v>439230.00000000017</v>
      </c>
      <c r="I79" s="209">
        <v>0.1</v>
      </c>
      <c r="K79" s="268">
        <f>C79/12</f>
        <v>25000</v>
      </c>
    </row>
    <row r="80" spans="1:11" x14ac:dyDescent="0.3">
      <c r="A80" s="295"/>
      <c r="B80" s="210" t="s">
        <v>141</v>
      </c>
      <c r="C80" s="211">
        <f>C79*C78</f>
        <v>1200000</v>
      </c>
      <c r="D80" s="211">
        <f>D79*D78</f>
        <v>1650000</v>
      </c>
      <c r="E80" s="211">
        <f>E79*E78</f>
        <v>2178000.0000000005</v>
      </c>
      <c r="F80" s="211">
        <f>F79*F78</f>
        <v>2395800.0000000009</v>
      </c>
      <c r="G80" s="212">
        <f>G79*G78</f>
        <v>3074610.0000000014</v>
      </c>
    </row>
    <row r="81" spans="2:7" x14ac:dyDescent="0.3">
      <c r="E81" s="213"/>
    </row>
    <row r="82" spans="2:7" x14ac:dyDescent="0.3">
      <c r="B82" s="214" t="s">
        <v>142</v>
      </c>
      <c r="C82" s="215">
        <f>SUM(C8,C17,C20,C23,C26,C29,C32,C35,C38,C41,C44,C47,C50,C53,C56,C59,C62,C65,C68,C71,C74,C77,C80,C14,C11)</f>
        <v>36520000</v>
      </c>
      <c r="D82" s="215">
        <f t="shared" ref="D82:G82" si="0">SUM(D8,D17,D20,D23,D26,D29,D32,D35,D38,D41,D44,D47,D50,D53,D56,D59,D62,D65,D68,D71,D74,D77,D80,D14,D11)</f>
        <v>95206000</v>
      </c>
      <c r="E82" s="215">
        <f t="shared" si="0"/>
        <v>143514800.00000003</v>
      </c>
      <c r="F82" s="215">
        <f t="shared" si="0"/>
        <v>207560980.00000006</v>
      </c>
      <c r="G82" s="215">
        <f t="shared" si="0"/>
        <v>282605906.00000006</v>
      </c>
    </row>
    <row r="83" spans="2:7" x14ac:dyDescent="0.3">
      <c r="C83" s="216"/>
      <c r="D83" s="216"/>
      <c r="E83" s="216"/>
      <c r="F83" s="216"/>
      <c r="G83" s="217"/>
    </row>
    <row r="84" spans="2:7" x14ac:dyDescent="0.3">
      <c r="B84" s="218" t="s">
        <v>143</v>
      </c>
      <c r="C84" s="219">
        <f>SUM(C6,C15,C18,C21,C24,C27,C30,C33,C36,C39,C42,C45,C48,C51,C54,C57,C60,C63,C66,C69,C72,C75,C78,C12,C9)</f>
        <v>90</v>
      </c>
      <c r="D84" s="219">
        <f t="shared" ref="D84:G84" si="1">SUM(D6,D15,D18,D21,D24,D27,D30,D33,D36,D39,D42,D45,D48,D51,D54,D57,D60,D63,D66,D69,D72,D75,D78,D12,D9)</f>
        <v>222</v>
      </c>
      <c r="E84" s="219">
        <f t="shared" si="1"/>
        <v>345</v>
      </c>
      <c r="F84" s="219">
        <f t="shared" si="1"/>
        <v>498</v>
      </c>
      <c r="G84" s="219">
        <f t="shared" si="1"/>
        <v>656</v>
      </c>
    </row>
    <row r="85" spans="2:7" x14ac:dyDescent="0.3">
      <c r="B85" s="218" t="s">
        <v>144</v>
      </c>
      <c r="C85" s="220">
        <f>C84</f>
        <v>90</v>
      </c>
      <c r="D85" s="220">
        <f>D84-C84</f>
        <v>132</v>
      </c>
      <c r="E85" s="220">
        <f>E84-D84</f>
        <v>123</v>
      </c>
      <c r="F85" s="220">
        <f>F84-E84</f>
        <v>153</v>
      </c>
      <c r="G85" s="221">
        <f>G84-F84</f>
        <v>158</v>
      </c>
    </row>
    <row r="86" spans="2:7" x14ac:dyDescent="0.3">
      <c r="C86" s="222"/>
      <c r="D86" s="222"/>
      <c r="E86" s="222"/>
      <c r="F86" s="222"/>
      <c r="G86" s="223"/>
    </row>
    <row r="91" spans="2:7" x14ac:dyDescent="0.3">
      <c r="C91" s="201"/>
    </row>
    <row r="92" spans="2:7" x14ac:dyDescent="0.3">
      <c r="C92" s="224"/>
    </row>
  </sheetData>
  <mergeCells count="25">
    <mergeCell ref="A75:A77"/>
    <mergeCell ref="A78:A80"/>
    <mergeCell ref="A60:A62"/>
    <mergeCell ref="A63:A65"/>
    <mergeCell ref="A66:A68"/>
    <mergeCell ref="A69:A71"/>
    <mergeCell ref="A72:A74"/>
    <mergeCell ref="A51:A53"/>
    <mergeCell ref="A54:A56"/>
    <mergeCell ref="A57:A59"/>
    <mergeCell ref="A21:A23"/>
    <mergeCell ref="A30:A32"/>
    <mergeCell ref="A36:A38"/>
    <mergeCell ref="A42:A44"/>
    <mergeCell ref="A45:A47"/>
    <mergeCell ref="A33:A35"/>
    <mergeCell ref="A39:A41"/>
    <mergeCell ref="A6:A8"/>
    <mergeCell ref="A15:A17"/>
    <mergeCell ref="A18:A20"/>
    <mergeCell ref="A24:A26"/>
    <mergeCell ref="A48:A50"/>
    <mergeCell ref="A27:A29"/>
    <mergeCell ref="A12:A14"/>
    <mergeCell ref="A9:A11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8DD8-75A9-4C04-95B2-75B6C8E0BA5B}">
  <sheetPr>
    <tabColor rgb="FF002060"/>
  </sheetPr>
  <dimension ref="A1:H53"/>
  <sheetViews>
    <sheetView showGridLines="0" workbookViewId="0">
      <pane xSplit="2" ySplit="4" topLeftCell="C32" activePane="bottomRight" state="frozen"/>
      <selection pane="topRight"/>
      <selection pane="bottomLeft"/>
      <selection pane="bottomRight" activeCell="C8" sqref="C8"/>
    </sheetView>
  </sheetViews>
  <sheetFormatPr defaultColWidth="8.81640625" defaultRowHeight="13" x14ac:dyDescent="0.3"/>
  <cols>
    <col min="1" max="1" width="47.1796875" style="1" customWidth="1"/>
    <col min="2" max="2" width="12.81640625" style="1" customWidth="1"/>
    <col min="3" max="7" width="16.36328125" style="1" customWidth="1"/>
    <col min="8" max="16384" width="8.81640625" style="1"/>
  </cols>
  <sheetData>
    <row r="1" spans="1:7" s="225" customFormat="1" ht="14.5" customHeight="1" x14ac:dyDescent="0.35">
      <c r="A1" s="184" t="s">
        <v>28</v>
      </c>
      <c r="B1" s="257"/>
      <c r="C1" s="251"/>
      <c r="D1" s="251"/>
      <c r="E1" s="251"/>
      <c r="F1" s="251"/>
      <c r="G1" s="251"/>
    </row>
    <row r="2" spans="1:7" s="225" customFormat="1" ht="14" customHeight="1" x14ac:dyDescent="0.35">
      <c r="A2" s="258" t="s">
        <v>37</v>
      </c>
      <c r="B2" s="187"/>
      <c r="C2" s="259">
        <f>Salary!C2</f>
        <v>1</v>
      </c>
      <c r="D2" s="259">
        <f>Salary!D2</f>
        <v>2</v>
      </c>
      <c r="E2" s="259">
        <f>Salary!E2</f>
        <v>3</v>
      </c>
      <c r="F2" s="259">
        <f>Salary!F2</f>
        <v>4</v>
      </c>
      <c r="G2" s="259">
        <f>Salary!G2</f>
        <v>5</v>
      </c>
    </row>
    <row r="3" spans="1:7" s="111" customFormat="1" ht="14.5" x14ac:dyDescent="0.35"/>
    <row r="4" spans="1:7" s="58" customFormat="1" x14ac:dyDescent="0.3">
      <c r="A4" s="122" t="s">
        <v>49</v>
      </c>
      <c r="B4" s="122"/>
    </row>
    <row r="6" spans="1:7" x14ac:dyDescent="0.3">
      <c r="A6" s="1" t="s">
        <v>50</v>
      </c>
      <c r="C6" s="57">
        <f>SUM(C14,C20,C26,C32,C38,C44,C50)</f>
        <v>0</v>
      </c>
      <c r="D6" s="57">
        <f t="shared" ref="D6:G9" si="0">SUM(D14,D20,D26,D32,D38,D44,D50)</f>
        <v>9206315.5158016626</v>
      </c>
      <c r="E6" s="57">
        <f t="shared" si="0"/>
        <v>112634435.23962609</v>
      </c>
      <c r="F6" s="57">
        <f t="shared" si="0"/>
        <v>116301269.6123451</v>
      </c>
      <c r="G6" s="57">
        <f t="shared" si="0"/>
        <v>121016798.61482686</v>
      </c>
    </row>
    <row r="7" spans="1:7" x14ac:dyDescent="0.3">
      <c r="A7" s="1" t="s">
        <v>52</v>
      </c>
      <c r="C7" s="57">
        <f>SUM(C15,C21,C27,C33,C39,C45,C51)</f>
        <v>10020000</v>
      </c>
      <c r="D7" s="57">
        <f t="shared" si="0"/>
        <v>105025000</v>
      </c>
      <c r="E7" s="57">
        <f t="shared" si="0"/>
        <v>6030000</v>
      </c>
      <c r="F7" s="57">
        <f t="shared" si="0"/>
        <v>8040000</v>
      </c>
      <c r="G7" s="57">
        <f t="shared" si="0"/>
        <v>8040000</v>
      </c>
    </row>
    <row r="8" spans="1:7" x14ac:dyDescent="0.3">
      <c r="A8" s="1" t="s">
        <v>24</v>
      </c>
      <c r="C8" s="57">
        <f>SUM(C16,C22,C28,C34,C40,C46,C52)</f>
        <v>813684.48419833765</v>
      </c>
      <c r="D8" s="57">
        <f t="shared" si="0"/>
        <v>1596880.2761755688</v>
      </c>
      <c r="E8" s="57">
        <f t="shared" si="0"/>
        <v>2363165.6272809845</v>
      </c>
      <c r="F8" s="57">
        <f t="shared" si="0"/>
        <v>3324470.997518254</v>
      </c>
      <c r="G8" s="57">
        <f t="shared" si="0"/>
        <v>4020703.921107545</v>
      </c>
    </row>
    <row r="9" spans="1:7" s="58" customFormat="1" x14ac:dyDescent="0.3">
      <c r="A9" s="124" t="s">
        <v>51</v>
      </c>
      <c r="B9" s="124"/>
      <c r="C9" s="57">
        <f>SUM(C17,C23,C29,C35,C41,C47,C53)</f>
        <v>9206315.5158016626</v>
      </c>
      <c r="D9" s="57">
        <f t="shared" si="0"/>
        <v>112634435.23962609</v>
      </c>
      <c r="E9" s="57">
        <f t="shared" si="0"/>
        <v>116301269.6123451</v>
      </c>
      <c r="F9" s="57">
        <f t="shared" si="0"/>
        <v>121016798.61482686</v>
      </c>
      <c r="G9" s="57">
        <f t="shared" si="0"/>
        <v>125036094.69371931</v>
      </c>
    </row>
    <row r="11" spans="1:7" s="111" customFormat="1" ht="14.5" x14ac:dyDescent="0.35">
      <c r="A11" s="190" t="s">
        <v>189</v>
      </c>
      <c r="B11" s="190"/>
    </row>
    <row r="13" spans="1:7" s="58" customFormat="1" x14ac:dyDescent="0.3">
      <c r="A13" s="58" t="s">
        <v>259</v>
      </c>
    </row>
    <row r="14" spans="1:7" x14ac:dyDescent="0.3">
      <c r="A14" s="1" t="s">
        <v>50</v>
      </c>
      <c r="C14" s="57"/>
      <c r="D14" s="57">
        <f>C17</f>
        <v>624000</v>
      </c>
      <c r="E14" s="57">
        <f>D17</f>
        <v>1185600</v>
      </c>
      <c r="F14" s="57">
        <f>E17</f>
        <v>1706640</v>
      </c>
      <c r="G14" s="57">
        <f>F17</f>
        <v>2357316</v>
      </c>
    </row>
    <row r="15" spans="1:7" x14ac:dyDescent="0.3">
      <c r="A15" s="1" t="s">
        <v>52</v>
      </c>
      <c r="B15" s="227"/>
      <c r="C15" s="138">
        <f>48000*Assumptions!BN14</f>
        <v>960000</v>
      </c>
      <c r="D15" s="138">
        <f>48000*Assumptions!BO14</f>
        <v>1200000</v>
      </c>
      <c r="E15" s="138">
        <f>48000*Assumptions!BP14</f>
        <v>1440000</v>
      </c>
      <c r="F15" s="138">
        <f>48000*Assumptions!BQ14</f>
        <v>1920000</v>
      </c>
      <c r="G15" s="138">
        <f>48000*Assumptions!BR14</f>
        <v>1920000</v>
      </c>
    </row>
    <row r="16" spans="1:7" x14ac:dyDescent="0.3">
      <c r="A16" s="1" t="s">
        <v>24</v>
      </c>
      <c r="B16" s="123">
        <v>0.35</v>
      </c>
      <c r="C16" s="57">
        <f>SUM(C14:C15)*$B16</f>
        <v>336000</v>
      </c>
      <c r="D16" s="57">
        <f>SUM(D14:D15)*$B16</f>
        <v>638400</v>
      </c>
      <c r="E16" s="57">
        <f>SUM(E14:E15)*$B16</f>
        <v>918959.99999999988</v>
      </c>
      <c r="F16" s="57">
        <f>SUM(F14:F15)*$B16</f>
        <v>1269324</v>
      </c>
      <c r="G16" s="57">
        <f>SUM(G14:G15)*$B16</f>
        <v>1497060.5999999999</v>
      </c>
    </row>
    <row r="17" spans="1:8" s="58" customFormat="1" x14ac:dyDescent="0.3">
      <c r="A17" s="124" t="s">
        <v>51</v>
      </c>
      <c r="B17" s="124"/>
      <c r="C17" s="226">
        <f>C14+C15-C16</f>
        <v>624000</v>
      </c>
      <c r="D17" s="226">
        <f>D14+D15-D16</f>
        <v>1185600</v>
      </c>
      <c r="E17" s="226">
        <f>E14+E15-E16</f>
        <v>1706640</v>
      </c>
      <c r="F17" s="226">
        <f>F14+F15-F16</f>
        <v>2357316</v>
      </c>
      <c r="G17" s="226">
        <f>G14+G15-G16</f>
        <v>2780255.4000000004</v>
      </c>
    </row>
    <row r="19" spans="1:8" s="58" customFormat="1" x14ac:dyDescent="0.3">
      <c r="A19" s="58" t="s">
        <v>190</v>
      </c>
    </row>
    <row r="20" spans="1:8" x14ac:dyDescent="0.3">
      <c r="A20" s="1" t="s">
        <v>50</v>
      </c>
      <c r="B20" s="68"/>
      <c r="C20" s="57"/>
      <c r="D20" s="57">
        <f>C23</f>
        <v>1022315.5158016623</v>
      </c>
      <c r="E20" s="57">
        <f>D23</f>
        <v>2148835.2396260938</v>
      </c>
      <c r="F20" s="57">
        <f>E23</f>
        <v>3364129.6123451092</v>
      </c>
      <c r="G20" s="57">
        <f>F23</f>
        <v>4910632.6148268552</v>
      </c>
    </row>
    <row r="21" spans="1:8" x14ac:dyDescent="0.3">
      <c r="A21" s="1" t="s">
        <v>52</v>
      </c>
      <c r="B21" s="68"/>
      <c r="C21" s="138">
        <f>60000*Assumptions!BN14</f>
        <v>1200000</v>
      </c>
      <c r="D21" s="138">
        <f>60000*Assumptions!BO14</f>
        <v>1500000</v>
      </c>
      <c r="E21" s="138">
        <f>60000*Assumptions!BP14</f>
        <v>1800000</v>
      </c>
      <c r="F21" s="138">
        <f>60000*Assumptions!BQ14</f>
        <v>2400000</v>
      </c>
      <c r="G21" s="138">
        <f>60000*Assumptions!BR14</f>
        <v>2400000</v>
      </c>
      <c r="H21" s="138"/>
    </row>
    <row r="22" spans="1:8" x14ac:dyDescent="0.3">
      <c r="A22" s="1" t="s">
        <v>24</v>
      </c>
      <c r="B22" s="123">
        <v>0.14807040349861472</v>
      </c>
      <c r="C22" s="57">
        <f>SUM(C20:C21)*$B22</f>
        <v>177684.48419833765</v>
      </c>
      <c r="D22" s="57">
        <f>SUM(D20:D21)*$B22</f>
        <v>373480.2761755687</v>
      </c>
      <c r="E22" s="57">
        <f>SUM(E20:E21)*$B22</f>
        <v>584705.62728098466</v>
      </c>
      <c r="F22" s="57">
        <f>SUM(F20:F21)*$B22</f>
        <v>853496.99751825386</v>
      </c>
      <c r="G22" s="57">
        <f>SUM(G20:G21)*$B22</f>
        <v>1082488.3211075452</v>
      </c>
    </row>
    <row r="23" spans="1:8" s="58" customFormat="1" x14ac:dyDescent="0.3">
      <c r="A23" s="124" t="s">
        <v>51</v>
      </c>
      <c r="B23" s="124"/>
      <c r="C23" s="226">
        <f>C20+C21-C22</f>
        <v>1022315.5158016623</v>
      </c>
      <c r="D23" s="226">
        <f>D20+D21-D22</f>
        <v>2148835.2396260938</v>
      </c>
      <c r="E23" s="226">
        <f>E20+E21-E22</f>
        <v>3364129.6123451092</v>
      </c>
      <c r="F23" s="226">
        <f>F20+F21-F22</f>
        <v>4910632.6148268552</v>
      </c>
      <c r="G23" s="226">
        <f>G20+G21-G22</f>
        <v>6228144.2937193103</v>
      </c>
    </row>
    <row r="25" spans="1:8" s="58" customFormat="1" x14ac:dyDescent="0.3">
      <c r="A25" s="58" t="s">
        <v>258</v>
      </c>
    </row>
    <row r="26" spans="1:8" x14ac:dyDescent="0.3">
      <c r="A26" s="1" t="s">
        <v>50</v>
      </c>
      <c r="B26" s="68"/>
      <c r="C26" s="57"/>
      <c r="D26" s="57">
        <f>C29</f>
        <v>700000</v>
      </c>
      <c r="E26" s="57">
        <f>D29</f>
        <v>1365000</v>
      </c>
      <c r="F26" s="57">
        <f>E29</f>
        <v>2005500</v>
      </c>
      <c r="G26" s="57">
        <f>F29</f>
        <v>2803850</v>
      </c>
    </row>
    <row r="27" spans="1:8" x14ac:dyDescent="0.3">
      <c r="A27" s="1" t="s">
        <v>52</v>
      </c>
      <c r="B27" s="68"/>
      <c r="C27" s="138">
        <f>50000*Assumptions!BN14</f>
        <v>1000000</v>
      </c>
      <c r="D27" s="138">
        <f>50000*Assumptions!BO14</f>
        <v>1250000</v>
      </c>
      <c r="E27" s="138">
        <f>50000*Assumptions!BP14</f>
        <v>1500000</v>
      </c>
      <c r="F27" s="138">
        <f>50000*Assumptions!BQ14</f>
        <v>2000000</v>
      </c>
      <c r="G27" s="138">
        <f>50000*Assumptions!BR14</f>
        <v>2000000</v>
      </c>
    </row>
    <row r="28" spans="1:8" x14ac:dyDescent="0.3">
      <c r="A28" s="1" t="s">
        <v>24</v>
      </c>
      <c r="B28" s="123">
        <v>0.3</v>
      </c>
      <c r="C28" s="57">
        <f>SUM(C26:C27)*$B28</f>
        <v>300000</v>
      </c>
      <c r="D28" s="57">
        <f>SUM(D26:D27)*$B28</f>
        <v>585000</v>
      </c>
      <c r="E28" s="57">
        <f>SUM(E26:E27)*$B28</f>
        <v>859500</v>
      </c>
      <c r="F28" s="57">
        <f>SUM(F26:F27)*$B28</f>
        <v>1201650</v>
      </c>
      <c r="G28" s="57">
        <f>SUM(G26:G27)*$B28</f>
        <v>1441155</v>
      </c>
    </row>
    <row r="29" spans="1:8" s="58" customFormat="1" x14ac:dyDescent="0.3">
      <c r="A29" s="124" t="s">
        <v>51</v>
      </c>
      <c r="B29" s="124"/>
      <c r="C29" s="226">
        <f>C26+C27-C28</f>
        <v>700000</v>
      </c>
      <c r="D29" s="226">
        <f>D26+D27-D28</f>
        <v>1365000</v>
      </c>
      <c r="E29" s="226">
        <f>E26+E27-E28</f>
        <v>2005500</v>
      </c>
      <c r="F29" s="226">
        <f>F26+F27-F28</f>
        <v>2803850</v>
      </c>
      <c r="G29" s="226">
        <f>G26+G27-G28</f>
        <v>3362695</v>
      </c>
    </row>
    <row r="31" spans="1:8" x14ac:dyDescent="0.3">
      <c r="A31" s="58" t="s">
        <v>260</v>
      </c>
      <c r="B31" s="58"/>
      <c r="C31" s="58"/>
      <c r="D31" s="58"/>
      <c r="E31" s="58"/>
      <c r="F31" s="58"/>
      <c r="G31" s="58"/>
      <c r="H31" s="58"/>
    </row>
    <row r="32" spans="1:8" x14ac:dyDescent="0.3">
      <c r="A32" s="1" t="s">
        <v>50</v>
      </c>
      <c r="B32" s="68"/>
      <c r="C32" s="57"/>
      <c r="D32" s="57">
        <f>C35</f>
        <v>860000</v>
      </c>
      <c r="E32" s="57">
        <f>D35</f>
        <v>1935000</v>
      </c>
      <c r="F32" s="57">
        <f>E35</f>
        <v>3225000</v>
      </c>
      <c r="G32" s="57">
        <f>F35</f>
        <v>4945000</v>
      </c>
    </row>
    <row r="33" spans="1:8" x14ac:dyDescent="0.3">
      <c r="A33" s="1" t="s">
        <v>52</v>
      </c>
      <c r="B33" s="68"/>
      <c r="C33" s="138">
        <f>43000*Assumptions!BN14</f>
        <v>860000</v>
      </c>
      <c r="D33" s="138">
        <f>43000*Assumptions!BO14</f>
        <v>1075000</v>
      </c>
      <c r="E33" s="138">
        <f>43000*Assumptions!BP14</f>
        <v>1290000</v>
      </c>
      <c r="F33" s="138">
        <f>43000*Assumptions!BQ14</f>
        <v>1720000</v>
      </c>
      <c r="G33" s="138">
        <f>43000*Assumptions!BR14</f>
        <v>1720000</v>
      </c>
    </row>
    <row r="34" spans="1:8" x14ac:dyDescent="0.3">
      <c r="A34" s="1" t="s">
        <v>24</v>
      </c>
      <c r="B34" s="123">
        <v>0</v>
      </c>
      <c r="C34" s="57">
        <f>SUM(C32:C33)*$B34</f>
        <v>0</v>
      </c>
      <c r="D34" s="57">
        <f>SUM(D32:D33)*$B34</f>
        <v>0</v>
      </c>
      <c r="E34" s="57">
        <f>SUM(E32:E33)*$B34</f>
        <v>0</v>
      </c>
      <c r="F34" s="57">
        <f>SUM(F32:F33)*$B34</f>
        <v>0</v>
      </c>
      <c r="G34" s="57">
        <f>SUM(G32:G33)*$B34</f>
        <v>0</v>
      </c>
    </row>
    <row r="35" spans="1:8" x14ac:dyDescent="0.3">
      <c r="A35" s="124" t="s">
        <v>51</v>
      </c>
      <c r="B35" s="124"/>
      <c r="C35" s="226">
        <f>C32+C33-C34</f>
        <v>860000</v>
      </c>
      <c r="D35" s="226">
        <f>D32+D33-D34</f>
        <v>1935000</v>
      </c>
      <c r="E35" s="226">
        <f>E32+E33-E34</f>
        <v>3225000</v>
      </c>
      <c r="F35" s="226">
        <f>F32+F33-F34</f>
        <v>4945000</v>
      </c>
      <c r="G35" s="226">
        <f>G32+G33-G34</f>
        <v>6665000</v>
      </c>
      <c r="H35" s="58"/>
    </row>
    <row r="37" spans="1:8" x14ac:dyDescent="0.3">
      <c r="A37" s="58" t="s">
        <v>273</v>
      </c>
      <c r="B37" s="58"/>
      <c r="C37" s="58"/>
      <c r="D37" s="58"/>
      <c r="E37" s="58"/>
      <c r="F37" s="58"/>
      <c r="G37" s="58"/>
      <c r="H37" s="58"/>
    </row>
    <row r="38" spans="1:8" x14ac:dyDescent="0.3">
      <c r="A38" s="1" t="s">
        <v>50</v>
      </c>
      <c r="B38" s="68"/>
      <c r="C38" s="57"/>
      <c r="D38" s="57">
        <f>C41</f>
        <v>0</v>
      </c>
      <c r="E38" s="57">
        <f>D41</f>
        <v>50000000</v>
      </c>
      <c r="F38" s="57">
        <f>E41</f>
        <v>50000000</v>
      </c>
      <c r="G38" s="57">
        <f>F41</f>
        <v>50000000</v>
      </c>
    </row>
    <row r="39" spans="1:8" x14ac:dyDescent="0.3">
      <c r="A39" s="1" t="s">
        <v>52</v>
      </c>
      <c r="B39" s="68"/>
      <c r="C39" s="138"/>
      <c r="D39" s="138">
        <v>50000000</v>
      </c>
      <c r="E39" s="138"/>
      <c r="F39" s="138"/>
      <c r="G39" s="138"/>
    </row>
    <row r="40" spans="1:8" x14ac:dyDescent="0.3">
      <c r="A40" s="1" t="s">
        <v>24</v>
      </c>
      <c r="B40" s="123">
        <v>0</v>
      </c>
      <c r="C40" s="57">
        <f>SUM(C38:C39)*$B40</f>
        <v>0</v>
      </c>
      <c r="D40" s="57">
        <f>SUM(D38:D39)*$B40</f>
        <v>0</v>
      </c>
      <c r="E40" s="57">
        <f>SUM(E38:E39)*$B40</f>
        <v>0</v>
      </c>
      <c r="F40" s="57">
        <f>SUM(F38:F39)*$B40</f>
        <v>0</v>
      </c>
      <c r="G40" s="57">
        <f>SUM(G38:G39)*$B40</f>
        <v>0</v>
      </c>
    </row>
    <row r="41" spans="1:8" x14ac:dyDescent="0.3">
      <c r="A41" s="124" t="s">
        <v>51</v>
      </c>
      <c r="B41" s="124"/>
      <c r="C41" s="226">
        <f>C38+C39-C40</f>
        <v>0</v>
      </c>
      <c r="D41" s="226">
        <f>D38+D39-D40</f>
        <v>50000000</v>
      </c>
      <c r="E41" s="226">
        <f>E38+E39-E40</f>
        <v>50000000</v>
      </c>
      <c r="F41" s="226">
        <f>F38+F39-F40</f>
        <v>50000000</v>
      </c>
      <c r="G41" s="226">
        <f>G38+G39-G40</f>
        <v>50000000</v>
      </c>
      <c r="H41" s="58"/>
    </row>
    <row r="43" spans="1:8" x14ac:dyDescent="0.3">
      <c r="A43" s="58" t="s">
        <v>274</v>
      </c>
      <c r="B43" s="58"/>
      <c r="C43" s="58"/>
      <c r="D43" s="58"/>
      <c r="E43" s="58"/>
      <c r="F43" s="58"/>
      <c r="G43" s="58"/>
    </row>
    <row r="44" spans="1:8" x14ac:dyDescent="0.3">
      <c r="A44" s="1" t="s">
        <v>50</v>
      </c>
      <c r="B44" s="68"/>
      <c r="C44" s="57"/>
      <c r="D44" s="57">
        <f>C47</f>
        <v>0</v>
      </c>
      <c r="E44" s="57">
        <f>D47</f>
        <v>50000000</v>
      </c>
      <c r="F44" s="57">
        <f>E47</f>
        <v>50000000</v>
      </c>
      <c r="G44" s="57">
        <f>F47</f>
        <v>50000000</v>
      </c>
    </row>
    <row r="45" spans="1:8" x14ac:dyDescent="0.3">
      <c r="A45" s="1" t="s">
        <v>52</v>
      </c>
      <c r="B45" s="68"/>
      <c r="C45" s="138"/>
      <c r="D45" s="138">
        <v>50000000</v>
      </c>
      <c r="E45" s="138"/>
      <c r="F45" s="138"/>
      <c r="G45" s="138"/>
    </row>
    <row r="46" spans="1:8" x14ac:dyDescent="0.3">
      <c r="A46" s="1" t="s">
        <v>24</v>
      </c>
      <c r="B46" s="123">
        <v>0</v>
      </c>
      <c r="C46" s="57">
        <f>SUM(C44:C45)*$B46</f>
        <v>0</v>
      </c>
      <c r="D46" s="57">
        <f>SUM(D44:D45)*$B46</f>
        <v>0</v>
      </c>
      <c r="E46" s="57">
        <f>SUM(E44:E45)*$B46</f>
        <v>0</v>
      </c>
      <c r="F46" s="57">
        <f>SUM(F44:F45)*$B46</f>
        <v>0</v>
      </c>
      <c r="G46" s="57">
        <f>SUM(G44:G45)*$B46</f>
        <v>0</v>
      </c>
    </row>
    <row r="47" spans="1:8" x14ac:dyDescent="0.3">
      <c r="A47" s="124" t="s">
        <v>51</v>
      </c>
      <c r="B47" s="124"/>
      <c r="C47" s="226">
        <f>C44+C45-C46</f>
        <v>0</v>
      </c>
      <c r="D47" s="226">
        <f>D44+D45-D46</f>
        <v>50000000</v>
      </c>
      <c r="E47" s="226">
        <f>E44+E45-E46</f>
        <v>50000000</v>
      </c>
      <c r="F47" s="226">
        <f>F44+F45-F46</f>
        <v>50000000</v>
      </c>
      <c r="G47" s="226">
        <f>G44+G45-G46</f>
        <v>50000000</v>
      </c>
    </row>
    <row r="49" spans="1:7" x14ac:dyDescent="0.3">
      <c r="A49" s="58" t="s">
        <v>275</v>
      </c>
      <c r="B49" s="58"/>
      <c r="C49" s="58"/>
      <c r="D49" s="58"/>
      <c r="E49" s="58"/>
      <c r="F49" s="58"/>
      <c r="G49" s="58"/>
    </row>
    <row r="50" spans="1:7" x14ac:dyDescent="0.3">
      <c r="A50" s="1" t="s">
        <v>50</v>
      </c>
      <c r="B50" s="68"/>
      <c r="C50" s="57"/>
      <c r="D50" s="57">
        <f>C53</f>
        <v>6000000</v>
      </c>
      <c r="E50" s="57">
        <f>D53</f>
        <v>6000000</v>
      </c>
      <c r="F50" s="57">
        <f>E53</f>
        <v>6000000</v>
      </c>
      <c r="G50" s="57">
        <f>F53</f>
        <v>6000000</v>
      </c>
    </row>
    <row r="51" spans="1:7" x14ac:dyDescent="0.3">
      <c r="A51" s="1" t="s">
        <v>52</v>
      </c>
      <c r="B51" s="68"/>
      <c r="C51" s="138">
        <v>6000000</v>
      </c>
      <c r="D51" s="138"/>
      <c r="E51" s="138"/>
      <c r="F51" s="138"/>
      <c r="G51" s="138"/>
    </row>
    <row r="52" spans="1:7" x14ac:dyDescent="0.3">
      <c r="A52" s="1" t="s">
        <v>24</v>
      </c>
      <c r="B52" s="123">
        <v>0</v>
      </c>
      <c r="C52" s="57">
        <f>SUM(C50:C51)*$B52</f>
        <v>0</v>
      </c>
      <c r="D52" s="57">
        <f>SUM(D50:D51)*$B52</f>
        <v>0</v>
      </c>
      <c r="E52" s="57">
        <f>SUM(E50:E51)*$B52</f>
        <v>0</v>
      </c>
      <c r="F52" s="57">
        <f>SUM(F50:F51)*$B52</f>
        <v>0</v>
      </c>
      <c r="G52" s="57">
        <f>SUM(G50:G51)*$B52</f>
        <v>0</v>
      </c>
    </row>
    <row r="53" spans="1:7" x14ac:dyDescent="0.3">
      <c r="A53" s="124" t="s">
        <v>51</v>
      </c>
      <c r="B53" s="124"/>
      <c r="C53" s="226">
        <f>C50+C51-C52</f>
        <v>6000000</v>
      </c>
      <c r="D53" s="226">
        <f>D50+D51-D52</f>
        <v>6000000</v>
      </c>
      <c r="E53" s="226">
        <f>E50+E51-E52</f>
        <v>6000000</v>
      </c>
      <c r="F53" s="226">
        <f>F50+F51-F52</f>
        <v>6000000</v>
      </c>
      <c r="G53" s="226">
        <f>G50+G51-G52</f>
        <v>6000000</v>
      </c>
    </row>
  </sheetData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1D08-F1F0-4BD7-821E-BD5017B497BE}">
  <sheetPr>
    <tabColor theme="1"/>
  </sheetPr>
  <dimension ref="A1:O29"/>
  <sheetViews>
    <sheetView showGridLines="0" workbookViewId="0">
      <pane xSplit="2" ySplit="2" topLeftCell="C3" activePane="bottomRight" state="frozen"/>
      <selection activeCell="A19" sqref="A19"/>
      <selection pane="topRight" activeCell="A19" sqref="A19"/>
      <selection pane="bottomLeft" activeCell="A19" sqref="A19"/>
      <selection pane="bottomRight" activeCell="C4" sqref="C4"/>
    </sheetView>
  </sheetViews>
  <sheetFormatPr defaultColWidth="8.81640625" defaultRowHeight="13" x14ac:dyDescent="0.3"/>
  <cols>
    <col min="1" max="1" width="45.453125" style="1" customWidth="1"/>
    <col min="2" max="2" width="14.453125" style="1" customWidth="1"/>
    <col min="3" max="7" width="14.453125" style="57" customWidth="1"/>
    <col min="8" max="16384" width="8.81640625" style="57"/>
  </cols>
  <sheetData>
    <row r="1" spans="1:15" s="145" customFormat="1" ht="14.5" customHeight="1" x14ac:dyDescent="0.35">
      <c r="A1" s="143" t="s">
        <v>28</v>
      </c>
      <c r="B1" s="144"/>
      <c r="C1" s="144"/>
      <c r="D1" s="144"/>
      <c r="E1" s="144"/>
      <c r="F1" s="144"/>
      <c r="G1" s="144"/>
    </row>
    <row r="2" spans="1:15" s="148" customFormat="1" ht="14" customHeight="1" x14ac:dyDescent="0.35">
      <c r="A2" s="146" t="s">
        <v>22</v>
      </c>
      <c r="B2" s="146"/>
      <c r="C2" s="162">
        <v>1</v>
      </c>
      <c r="D2" s="162">
        <f>C2+1</f>
        <v>2</v>
      </c>
      <c r="E2" s="162">
        <f>D2+1</f>
        <v>3</v>
      </c>
      <c r="F2" s="162">
        <f>E2+1</f>
        <v>4</v>
      </c>
      <c r="G2" s="162">
        <f>F2+1</f>
        <v>5</v>
      </c>
    </row>
    <row r="3" spans="1:15" s="1" customFormat="1" x14ac:dyDescent="0.3">
      <c r="C3" s="142"/>
      <c r="D3" s="68"/>
      <c r="E3" s="68"/>
      <c r="F3" s="68"/>
      <c r="G3" s="68"/>
    </row>
    <row r="4" spans="1:15" s="60" customFormat="1" x14ac:dyDescent="0.3">
      <c r="A4" s="58" t="s">
        <v>23</v>
      </c>
      <c r="B4" s="58"/>
      <c r="C4" s="60">
        <f>Revenue!D10</f>
        <v>26235200</v>
      </c>
      <c r="D4" s="60">
        <f>Revenue!E10</f>
        <v>229712800</v>
      </c>
      <c r="E4" s="60">
        <f>Revenue!F10</f>
        <v>1008324000</v>
      </c>
      <c r="F4" s="60">
        <f>Revenue!G10</f>
        <v>3284953200</v>
      </c>
      <c r="G4" s="60">
        <f>Revenue!H10</f>
        <v>7778696000</v>
      </c>
    </row>
    <row r="5" spans="1:15" s="60" customFormat="1" x14ac:dyDescent="0.3">
      <c r="A5" s="58" t="s">
        <v>54</v>
      </c>
      <c r="B5" s="58"/>
      <c r="C5" s="60">
        <f>Cost!D8</f>
        <v>0</v>
      </c>
      <c r="D5" s="60">
        <f>Cost!E8</f>
        <v>0</v>
      </c>
      <c r="E5" s="60">
        <f>Cost!F8</f>
        <v>0</v>
      </c>
      <c r="F5" s="60">
        <f>Cost!G8</f>
        <v>0</v>
      </c>
      <c r="G5" s="60">
        <f>Cost!H8</f>
        <v>0</v>
      </c>
    </row>
    <row r="7" spans="1:15" x14ac:dyDescent="0.3">
      <c r="A7" s="58" t="s">
        <v>55</v>
      </c>
      <c r="B7" s="58"/>
      <c r="C7" s="125">
        <f>C4-C5</f>
        <v>26235200</v>
      </c>
      <c r="D7" s="125">
        <f>D4-D5</f>
        <v>229712800</v>
      </c>
      <c r="E7" s="125">
        <f>E4-E5</f>
        <v>1008324000</v>
      </c>
      <c r="F7" s="125">
        <f>F4-F5</f>
        <v>3284953200</v>
      </c>
      <c r="G7" s="125">
        <f>G4-G5</f>
        <v>7778696000</v>
      </c>
    </row>
    <row r="8" spans="1:15" x14ac:dyDescent="0.3">
      <c r="A8" s="163" t="s">
        <v>56</v>
      </c>
      <c r="B8" s="163"/>
      <c r="C8" s="228">
        <f>C7/C$4</f>
        <v>1</v>
      </c>
      <c r="D8" s="228">
        <f>D7/D$4</f>
        <v>1</v>
      </c>
      <c r="E8" s="228">
        <f>E7/E$4</f>
        <v>1</v>
      </c>
      <c r="F8" s="228">
        <f>F7/F$4</f>
        <v>1</v>
      </c>
      <c r="G8" s="228">
        <f>G7/G$4</f>
        <v>1</v>
      </c>
    </row>
    <row r="9" spans="1:15" x14ac:dyDescent="0.3">
      <c r="A9" s="58" t="s">
        <v>57</v>
      </c>
    </row>
    <row r="10" spans="1:15" x14ac:dyDescent="0.3">
      <c r="A10" s="59" t="s">
        <v>58</v>
      </c>
      <c r="C10" s="57">
        <f>Cost!D20</f>
        <v>14913850</v>
      </c>
      <c r="D10" s="57">
        <f>Cost!E20</f>
        <v>71842900</v>
      </c>
      <c r="E10" s="57">
        <f>Cost!F20</f>
        <v>274744745.83333337</v>
      </c>
      <c r="F10" s="57">
        <f>Cost!G20</f>
        <v>855041380.00000012</v>
      </c>
      <c r="G10" s="57">
        <f>Cost!H20</f>
        <v>1992840287.5</v>
      </c>
    </row>
    <row r="11" spans="1:15" x14ac:dyDescent="0.3">
      <c r="A11" s="59" t="s">
        <v>59</v>
      </c>
      <c r="C11" s="130">
        <f>Salary!C82</f>
        <v>36520000</v>
      </c>
      <c r="D11" s="130">
        <f>Salary!D82</f>
        <v>95206000</v>
      </c>
      <c r="E11" s="130">
        <f>Salary!E82</f>
        <v>143514800.00000003</v>
      </c>
      <c r="F11" s="130">
        <f>Salary!F82</f>
        <v>207560980.00000006</v>
      </c>
      <c r="G11" s="130">
        <f>Salary!G82</f>
        <v>282605906.00000006</v>
      </c>
      <c r="J11" s="68"/>
      <c r="K11" s="68"/>
      <c r="L11" s="68"/>
      <c r="M11" s="68"/>
      <c r="N11" s="68"/>
      <c r="O11" s="68"/>
    </row>
    <row r="12" spans="1:15" x14ac:dyDescent="0.3">
      <c r="A12" s="59" t="s">
        <v>60</v>
      </c>
      <c r="C12" s="57">
        <f>Cost!D25</f>
        <v>156000</v>
      </c>
      <c r="D12" s="57">
        <f>Cost!E25</f>
        <v>171600</v>
      </c>
      <c r="E12" s="57">
        <f>Cost!F25</f>
        <v>188760</v>
      </c>
      <c r="F12" s="57">
        <f>Cost!G25</f>
        <v>207636</v>
      </c>
      <c r="G12" s="57">
        <f>Cost!H25</f>
        <v>228399.59999999998</v>
      </c>
    </row>
    <row r="13" spans="1:15" s="60" customFormat="1" x14ac:dyDescent="0.3">
      <c r="A13" s="58" t="s">
        <v>61</v>
      </c>
      <c r="B13" s="58"/>
      <c r="C13" s="134">
        <f>SUM(C10:C12)</f>
        <v>51589850</v>
      </c>
      <c r="D13" s="134">
        <f>SUM(D10:D12)</f>
        <v>167220500</v>
      </c>
      <c r="E13" s="134">
        <f>SUM(E10:E12)</f>
        <v>418448305.83333337</v>
      </c>
      <c r="F13" s="134">
        <f>SUM(F10:F12)</f>
        <v>1062809996.0000002</v>
      </c>
      <c r="G13" s="134">
        <f>SUM(G10:G12)</f>
        <v>2275674593.0999999</v>
      </c>
    </row>
    <row r="15" spans="1:15" s="60" customFormat="1" x14ac:dyDescent="0.3">
      <c r="A15" s="58" t="s">
        <v>62</v>
      </c>
      <c r="B15" s="58"/>
      <c r="C15" s="125">
        <f>C7-C13</f>
        <v>-25354650</v>
      </c>
      <c r="D15" s="125">
        <f>D7-D13</f>
        <v>62492300</v>
      </c>
      <c r="E15" s="125">
        <f>E7-E13</f>
        <v>589875694.16666663</v>
      </c>
      <c r="F15" s="125">
        <f>F7-F13</f>
        <v>2222143204</v>
      </c>
      <c r="G15" s="125">
        <f>G7-G13</f>
        <v>5503021406.8999996</v>
      </c>
    </row>
    <row r="16" spans="1:15" x14ac:dyDescent="0.3">
      <c r="A16" s="163" t="s">
        <v>63</v>
      </c>
      <c r="B16" s="164"/>
      <c r="C16" s="228">
        <f>C15/C$4</f>
        <v>-0.96643631456973833</v>
      </c>
      <c r="D16" s="228">
        <f>D15/D$4</f>
        <v>0.27204535402467778</v>
      </c>
      <c r="E16" s="228">
        <f>E15/E$4</f>
        <v>0.58500610336227898</v>
      </c>
      <c r="F16" s="228">
        <f>F15/F$4</f>
        <v>0.67646114532164414</v>
      </c>
      <c r="G16" s="228">
        <f>G15/G$4</f>
        <v>0.70744780447776845</v>
      </c>
    </row>
    <row r="17" spans="1:8" s="60" customFormat="1" x14ac:dyDescent="0.3">
      <c r="A17" s="58" t="s">
        <v>64</v>
      </c>
      <c r="B17" s="58"/>
      <c r="C17" s="60">
        <f>Capex!C8</f>
        <v>813684.48419833765</v>
      </c>
      <c r="D17" s="60">
        <f>Capex!D8</f>
        <v>1596880.2761755688</v>
      </c>
      <c r="E17" s="60">
        <f>Capex!E8</f>
        <v>2363165.6272809845</v>
      </c>
      <c r="F17" s="60">
        <f>Capex!F8</f>
        <v>3324470.997518254</v>
      </c>
      <c r="G17" s="60">
        <f>Capex!G8</f>
        <v>4020703.921107545</v>
      </c>
    </row>
    <row r="19" spans="1:8" s="60" customFormat="1" x14ac:dyDescent="0.3">
      <c r="A19" s="58" t="s">
        <v>1</v>
      </c>
      <c r="B19" s="58"/>
      <c r="C19" s="125">
        <f>C15-C17</f>
        <v>-26168334.484198339</v>
      </c>
      <c r="D19" s="125">
        <f>D15-D17</f>
        <v>60895419.723824434</v>
      </c>
      <c r="E19" s="125">
        <f>E15-E17</f>
        <v>587512528.53938568</v>
      </c>
      <c r="F19" s="125">
        <f>F15-F17</f>
        <v>2218818733.0024819</v>
      </c>
      <c r="G19" s="125">
        <f>G15-G17</f>
        <v>5499000702.9788923</v>
      </c>
    </row>
    <row r="20" spans="1:8" x14ac:dyDescent="0.3">
      <c r="A20" s="163" t="s">
        <v>65</v>
      </c>
      <c r="B20" s="164"/>
      <c r="C20" s="228">
        <f>C19/C$4</f>
        <v>-0.99745130527681658</v>
      </c>
      <c r="D20" s="228">
        <f>D19/D$4</f>
        <v>0.26509371582177588</v>
      </c>
      <c r="E20" s="228">
        <f>E19/E$4</f>
        <v>0.58266244633608411</v>
      </c>
      <c r="F20" s="228">
        <f>F19/F$4</f>
        <v>0.67544911537932473</v>
      </c>
      <c r="G20" s="228">
        <f>G19/G$4</f>
        <v>0.70693091785292705</v>
      </c>
    </row>
    <row r="21" spans="1:8" s="60" customFormat="1" x14ac:dyDescent="0.3">
      <c r="A21" s="58" t="s">
        <v>66</v>
      </c>
      <c r="B21" s="58"/>
    </row>
    <row r="23" spans="1:8" s="60" customFormat="1" x14ac:dyDescent="0.3">
      <c r="A23" s="58" t="s">
        <v>67</v>
      </c>
      <c r="B23" s="58"/>
      <c r="C23" s="125">
        <f>C19-C21</f>
        <v>-26168334.484198339</v>
      </c>
      <c r="D23" s="125">
        <f>D19-D21</f>
        <v>60895419.723824434</v>
      </c>
      <c r="E23" s="125">
        <f>E19-E21</f>
        <v>587512528.53938568</v>
      </c>
      <c r="F23" s="125">
        <f>F19-F21</f>
        <v>2218818733.0024819</v>
      </c>
      <c r="G23" s="125">
        <f>G19-G21</f>
        <v>5499000702.9788923</v>
      </c>
    </row>
    <row r="24" spans="1:8" x14ac:dyDescent="0.3">
      <c r="A24" s="163" t="s">
        <v>68</v>
      </c>
      <c r="B24" s="164"/>
      <c r="C24" s="228">
        <f>C23/C$4</f>
        <v>-0.99745130527681658</v>
      </c>
      <c r="D24" s="228">
        <f>D23/D$4</f>
        <v>0.26509371582177588</v>
      </c>
      <c r="E24" s="228">
        <f>E23/E$4</f>
        <v>0.58266244633608411</v>
      </c>
      <c r="F24" s="228">
        <f>F23/F$4</f>
        <v>0.67544911537932473</v>
      </c>
      <c r="G24" s="228">
        <f>G23/G$4</f>
        <v>0.70693091785292705</v>
      </c>
    </row>
    <row r="25" spans="1:8" s="60" customFormat="1" x14ac:dyDescent="0.3">
      <c r="A25" s="58" t="s">
        <v>70</v>
      </c>
      <c r="B25" s="123">
        <v>0.25</v>
      </c>
      <c r="C25" s="60">
        <f>IF(C23&gt;0,C23*$B$25,0)</f>
        <v>0</v>
      </c>
      <c r="D25" s="60">
        <f>IF(D23&gt;0,D23*$B$25,0)</f>
        <v>15223854.930956108</v>
      </c>
      <c r="E25" s="60">
        <f>IF(E23&gt;0,E23*$B$25,0)</f>
        <v>146878132.13484642</v>
      </c>
      <c r="F25" s="60">
        <f>IF(F23&gt;0,F23*$B$25,0)</f>
        <v>554704683.25062048</v>
      </c>
      <c r="G25" s="60">
        <f>IF(G23&gt;0,G23*$B$25,0)</f>
        <v>1374750175.7447231</v>
      </c>
    </row>
    <row r="27" spans="1:8" s="60" customFormat="1" ht="13.5" thickBot="1" x14ac:dyDescent="0.35">
      <c r="A27" s="58" t="s">
        <v>71</v>
      </c>
      <c r="B27" s="58"/>
      <c r="C27" s="129">
        <f>C23-C25</f>
        <v>-26168334.484198339</v>
      </c>
      <c r="D27" s="129">
        <f>D23-D25</f>
        <v>45671564.792868324</v>
      </c>
      <c r="E27" s="129">
        <f>E23-E25</f>
        <v>440634396.40453923</v>
      </c>
      <c r="F27" s="129">
        <f>F23-F25</f>
        <v>1664114049.7518616</v>
      </c>
      <c r="G27" s="129">
        <f>G23-G25</f>
        <v>4124250527.234169</v>
      </c>
    </row>
    <row r="28" spans="1:8" ht="13.5" thickTop="1" x14ac:dyDescent="0.3">
      <c r="A28" s="163" t="s">
        <v>72</v>
      </c>
      <c r="B28" s="164"/>
      <c r="C28" s="228">
        <f>C27/C$4</f>
        <v>-0.99745130527681658</v>
      </c>
      <c r="D28" s="228">
        <f>D27/D$4</f>
        <v>0.19882028686633188</v>
      </c>
      <c r="E28" s="228">
        <f>E27/E$4</f>
        <v>0.43699683475206308</v>
      </c>
      <c r="F28" s="228">
        <f>F27/F$4</f>
        <v>0.50658683653449355</v>
      </c>
      <c r="G28" s="228">
        <f>G27/G$4</f>
        <v>0.53019818838969524</v>
      </c>
    </row>
    <row r="29" spans="1:8" x14ac:dyDescent="0.3">
      <c r="E29" s="68"/>
      <c r="F29" s="68"/>
      <c r="G29" s="68"/>
      <c r="H29" s="68"/>
    </row>
  </sheetData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AA6F8-706A-45FF-9C57-4C3EAF924C4D}">
  <sheetPr>
    <tabColor theme="1"/>
  </sheetPr>
  <dimension ref="A1:G60"/>
  <sheetViews>
    <sheetView showGridLines="0" zoomScaleNormal="100" workbookViewId="0">
      <pane xSplit="2" ySplit="2" topLeftCell="C31" activePane="bottomRight" state="frozen"/>
      <selection activeCell="B17" sqref="B17"/>
      <selection pane="topRight" activeCell="B17" sqref="B17"/>
      <selection pane="bottomLeft" activeCell="B17" sqref="B17"/>
      <selection pane="bottomRight" activeCell="C56" sqref="C56"/>
    </sheetView>
  </sheetViews>
  <sheetFormatPr defaultColWidth="8.81640625" defaultRowHeight="13" x14ac:dyDescent="0.3"/>
  <cols>
    <col min="1" max="1" width="45.453125" style="1" customWidth="1"/>
    <col min="2" max="2" width="14.453125" style="1" customWidth="1"/>
    <col min="3" max="7" width="14.453125" style="57" customWidth="1"/>
    <col min="8" max="16384" width="8.81640625" style="57"/>
  </cols>
  <sheetData>
    <row r="1" spans="1:7" s="145" customFormat="1" ht="14.5" customHeight="1" x14ac:dyDescent="0.35">
      <c r="A1" s="143" t="s">
        <v>28</v>
      </c>
      <c r="B1" s="144"/>
      <c r="C1" s="144"/>
      <c r="D1" s="144"/>
      <c r="E1" s="144"/>
      <c r="F1" s="144"/>
      <c r="G1" s="144"/>
    </row>
    <row r="2" spans="1:7" s="148" customFormat="1" ht="14" customHeight="1" x14ac:dyDescent="0.35">
      <c r="A2" s="146" t="s">
        <v>73</v>
      </c>
      <c r="B2" s="146"/>
      <c r="C2" s="162">
        <f>'Income Statement'!C2</f>
        <v>1</v>
      </c>
      <c r="D2" s="162">
        <f>'Income Statement'!D2</f>
        <v>2</v>
      </c>
      <c r="E2" s="162">
        <f>'Income Statement'!E2</f>
        <v>3</v>
      </c>
      <c r="F2" s="162">
        <f>'Income Statement'!F2</f>
        <v>4</v>
      </c>
      <c r="G2" s="162">
        <f>'Income Statement'!G2</f>
        <v>5</v>
      </c>
    </row>
    <row r="4" spans="1:7" x14ac:dyDescent="0.3">
      <c r="A4" s="165" t="s">
        <v>100</v>
      </c>
      <c r="B4" s="164"/>
    </row>
    <row r="5" spans="1:7" x14ac:dyDescent="0.3">
      <c r="A5" s="127" t="s">
        <v>77</v>
      </c>
    </row>
    <row r="6" spans="1:7" x14ac:dyDescent="0.3">
      <c r="A6" s="59" t="s">
        <v>74</v>
      </c>
      <c r="C6" s="57">
        <v>100000</v>
      </c>
      <c r="D6" s="57">
        <v>100000</v>
      </c>
      <c r="E6" s="57">
        <v>100000</v>
      </c>
      <c r="F6" s="57">
        <v>100000</v>
      </c>
      <c r="G6" s="57">
        <v>100000</v>
      </c>
    </row>
    <row r="7" spans="1:7" x14ac:dyDescent="0.3">
      <c r="A7" s="59" t="s">
        <v>75</v>
      </c>
      <c r="C7" s="57">
        <f>'Income Statement'!C27</f>
        <v>-26168334.484198339</v>
      </c>
      <c r="D7" s="57">
        <f>'Income Statement'!D27+'Balance Sheet'!C7</f>
        <v>19503230.308669984</v>
      </c>
      <c r="E7" s="57">
        <f>'Income Statement'!E27+'Balance Sheet'!D7</f>
        <v>460137626.71320921</v>
      </c>
      <c r="F7" s="57">
        <f>'Income Statement'!F27+'Balance Sheet'!E7</f>
        <v>2124251676.4650707</v>
      </c>
      <c r="G7" s="57">
        <f>'Income Statement'!G27+'Balance Sheet'!F7</f>
        <v>6248502203.6992397</v>
      </c>
    </row>
    <row r="8" spans="1:7" x14ac:dyDescent="0.3">
      <c r="A8" s="58" t="s">
        <v>76</v>
      </c>
      <c r="C8" s="128">
        <f>SUM(C6:C7)</f>
        <v>-26068334.484198339</v>
      </c>
      <c r="D8" s="128">
        <f>SUM(D6:D7)</f>
        <v>19603230.308669984</v>
      </c>
      <c r="E8" s="128">
        <f>SUM(E6:E7)</f>
        <v>460237626.71320921</v>
      </c>
      <c r="F8" s="128">
        <f>SUM(F6:F7)</f>
        <v>2124351676.4650707</v>
      </c>
      <c r="G8" s="128">
        <f>SUM(G6:G7)</f>
        <v>6248602203.6992397</v>
      </c>
    </row>
    <row r="10" spans="1:7" x14ac:dyDescent="0.3">
      <c r="A10" s="58" t="s">
        <v>78</v>
      </c>
    </row>
    <row r="11" spans="1:7" x14ac:dyDescent="0.3">
      <c r="A11" s="59" t="s">
        <v>79</v>
      </c>
      <c r="C11" s="130"/>
      <c r="D11" s="130"/>
      <c r="E11" s="130"/>
      <c r="F11" s="130"/>
      <c r="G11" s="130"/>
    </row>
    <row r="12" spans="1:7" x14ac:dyDescent="0.3">
      <c r="A12" s="59" t="s">
        <v>80</v>
      </c>
      <c r="C12" s="130"/>
      <c r="D12" s="130"/>
      <c r="E12" s="130"/>
      <c r="F12" s="130"/>
      <c r="G12" s="130"/>
    </row>
    <row r="13" spans="1:7" x14ac:dyDescent="0.3">
      <c r="A13" s="58" t="s">
        <v>81</v>
      </c>
      <c r="C13" s="128">
        <f>C11+C12</f>
        <v>0</v>
      </c>
      <c r="D13" s="128">
        <f>D11+D12</f>
        <v>0</v>
      </c>
      <c r="E13" s="128">
        <f>E11+E12</f>
        <v>0</v>
      </c>
      <c r="F13" s="128">
        <f>F11+F12</f>
        <v>0</v>
      </c>
      <c r="G13" s="128">
        <f>G11+G12</f>
        <v>0</v>
      </c>
    </row>
    <row r="15" spans="1:7" x14ac:dyDescent="0.3">
      <c r="A15" s="58" t="s">
        <v>82</v>
      </c>
    </row>
    <row r="16" spans="1:7" x14ac:dyDescent="0.3">
      <c r="A16" s="59" t="s">
        <v>84</v>
      </c>
      <c r="C16" s="130"/>
      <c r="D16" s="130"/>
      <c r="E16" s="130"/>
      <c r="F16" s="130"/>
      <c r="G16" s="130"/>
    </row>
    <row r="17" spans="1:7" x14ac:dyDescent="0.3">
      <c r="A17" s="59" t="s">
        <v>83</v>
      </c>
      <c r="C17" s="130"/>
      <c r="D17" s="130"/>
      <c r="E17" s="130"/>
      <c r="F17" s="130"/>
      <c r="G17" s="130"/>
    </row>
    <row r="18" spans="1:7" x14ac:dyDescent="0.3">
      <c r="A18" s="59" t="s">
        <v>193</v>
      </c>
      <c r="C18" s="130">
        <f>C58</f>
        <v>0</v>
      </c>
      <c r="D18" s="130">
        <f>D58</f>
        <v>0</v>
      </c>
      <c r="E18" s="130">
        <f>E58</f>
        <v>0</v>
      </c>
      <c r="F18" s="130">
        <f>F58</f>
        <v>0</v>
      </c>
      <c r="G18" s="130">
        <f>G58</f>
        <v>0</v>
      </c>
    </row>
    <row r="19" spans="1:7" x14ac:dyDescent="0.3">
      <c r="A19" s="59" t="s">
        <v>85</v>
      </c>
      <c r="C19" s="130"/>
      <c r="D19" s="130"/>
      <c r="E19" s="130"/>
      <c r="F19" s="130"/>
      <c r="G19" s="130"/>
    </row>
    <row r="20" spans="1:7" x14ac:dyDescent="0.3">
      <c r="A20" s="59" t="s">
        <v>86</v>
      </c>
      <c r="C20" s="57">
        <f>'Income Statement'!C25</f>
        <v>0</v>
      </c>
      <c r="D20" s="57">
        <f>'Income Statement'!D25</f>
        <v>15223854.930956108</v>
      </c>
      <c r="E20" s="57">
        <f>'Income Statement'!E25</f>
        <v>146878132.13484642</v>
      </c>
      <c r="F20" s="57">
        <f>'Income Statement'!F25</f>
        <v>554704683.25062048</v>
      </c>
      <c r="G20" s="57">
        <f>'Income Statement'!G25</f>
        <v>1374750175.7447231</v>
      </c>
    </row>
    <row r="21" spans="1:7" x14ac:dyDescent="0.3">
      <c r="A21" s="58" t="s">
        <v>87</v>
      </c>
      <c r="C21" s="128">
        <f>SUM(C16:C20)</f>
        <v>0</v>
      </c>
      <c r="D21" s="128">
        <f>SUM(D16:D20)</f>
        <v>15223854.930956108</v>
      </c>
      <c r="E21" s="128">
        <f>SUM(E16:E20)</f>
        <v>146878132.13484642</v>
      </c>
      <c r="F21" s="128">
        <f>SUM(F16:F20)</f>
        <v>554704683.25062048</v>
      </c>
      <c r="G21" s="128">
        <f>SUM(G16:G20)</f>
        <v>1374750175.7447231</v>
      </c>
    </row>
    <row r="23" spans="1:7" s="60" customFormat="1" ht="13.5" thickBot="1" x14ac:dyDescent="0.35">
      <c r="A23" s="58" t="s">
        <v>88</v>
      </c>
      <c r="B23" s="58"/>
      <c r="C23" s="129">
        <f>C8+C13+C21</f>
        <v>-26068334.484198339</v>
      </c>
      <c r="D23" s="129">
        <f>D8+D13+D21</f>
        <v>34827085.239626095</v>
      </c>
      <c r="E23" s="129">
        <f>E8+E13+E21</f>
        <v>607115758.8480556</v>
      </c>
      <c r="F23" s="129">
        <f>F8+F13+F21</f>
        <v>2679056359.7156911</v>
      </c>
      <c r="G23" s="129">
        <f>G8+G13+G21</f>
        <v>7623352379.4439631</v>
      </c>
    </row>
    <row r="24" spans="1:7" ht="13.5" thickTop="1" x14ac:dyDescent="0.3"/>
    <row r="25" spans="1:7" x14ac:dyDescent="0.3">
      <c r="A25" s="165" t="s">
        <v>49</v>
      </c>
      <c r="B25" s="164"/>
    </row>
    <row r="26" spans="1:7" x14ac:dyDescent="0.3">
      <c r="A26" s="127" t="s">
        <v>89</v>
      </c>
      <c r="B26" s="58"/>
      <c r="C26" s="60"/>
      <c r="D26" s="60"/>
      <c r="E26" s="60"/>
      <c r="F26" s="60"/>
      <c r="G26" s="60"/>
    </row>
    <row r="27" spans="1:7" x14ac:dyDescent="0.3">
      <c r="A27" s="1" t="s">
        <v>90</v>
      </c>
    </row>
    <row r="28" spans="1:7" x14ac:dyDescent="0.3">
      <c r="A28" s="59" t="s">
        <v>91</v>
      </c>
      <c r="C28" s="57">
        <f>Capex!C9</f>
        <v>9206315.5158016626</v>
      </c>
      <c r="D28" s="57">
        <f>Capex!D9</f>
        <v>112634435.23962609</v>
      </c>
      <c r="E28" s="57">
        <f>Capex!E9</f>
        <v>116301269.6123451</v>
      </c>
      <c r="F28" s="57">
        <f>Capex!F9</f>
        <v>121016798.61482686</v>
      </c>
      <c r="G28" s="57">
        <f>Capex!G9</f>
        <v>125036094.69371931</v>
      </c>
    </row>
    <row r="29" spans="1:7" x14ac:dyDescent="0.3">
      <c r="A29" s="59" t="s">
        <v>92</v>
      </c>
    </row>
    <row r="30" spans="1:7" x14ac:dyDescent="0.3">
      <c r="A30" s="59" t="s">
        <v>93</v>
      </c>
    </row>
    <row r="31" spans="1:7" x14ac:dyDescent="0.3">
      <c r="A31" s="127" t="s">
        <v>94</v>
      </c>
      <c r="C31" s="128">
        <f>SUM(C28:C30)</f>
        <v>9206315.5158016626</v>
      </c>
      <c r="D31" s="128">
        <f>SUM(D28:D30)</f>
        <v>112634435.23962609</v>
      </c>
      <c r="E31" s="128">
        <f>SUM(E28:E30)</f>
        <v>116301269.6123451</v>
      </c>
      <c r="F31" s="128">
        <f>SUM(F28:F30)</f>
        <v>121016798.61482686</v>
      </c>
      <c r="G31" s="128">
        <f>SUM(G28:G30)</f>
        <v>125036094.69371931</v>
      </c>
    </row>
    <row r="33" spans="1:7" x14ac:dyDescent="0.3">
      <c r="A33" s="58" t="s">
        <v>98</v>
      </c>
    </row>
    <row r="34" spans="1:7" x14ac:dyDescent="0.3">
      <c r="A34" s="59" t="s">
        <v>95</v>
      </c>
      <c r="C34" s="130">
        <f>'Cash Flow Statements'!C36</f>
        <v>-52525192.465753421</v>
      </c>
      <c r="D34" s="130">
        <f>'Cash Flow Statements'!D36</f>
        <v>-228851382.87671232</v>
      </c>
      <c r="E34" s="130">
        <f>'Cash Flow Statements'!E36</f>
        <v>-172193072.40812516</v>
      </c>
      <c r="F34" s="130">
        <f>'Cash Flow Statements'!F36</f>
        <v>398070333.70360422</v>
      </c>
      <c r="G34" s="130">
        <f>'Cash Flow Statements'!G36</f>
        <v>2383557271.0516133</v>
      </c>
    </row>
    <row r="35" spans="1:7" x14ac:dyDescent="0.3">
      <c r="A35" s="59" t="s">
        <v>96</v>
      </c>
      <c r="C35" s="130">
        <f>C59</f>
        <v>17250542.465753425</v>
      </c>
      <c r="D35" s="130">
        <f>D59</f>
        <v>151044032.87671232</v>
      </c>
      <c r="E35" s="130">
        <f>E59</f>
        <v>663007561.64383566</v>
      </c>
      <c r="F35" s="130">
        <f>F59</f>
        <v>2159969227.3972602</v>
      </c>
      <c r="G35" s="130">
        <f>G59</f>
        <v>5114759013.6986303</v>
      </c>
    </row>
    <row r="36" spans="1:7" x14ac:dyDescent="0.3">
      <c r="A36" s="59" t="s">
        <v>97</v>
      </c>
      <c r="C36" s="130"/>
      <c r="D36" s="130"/>
      <c r="E36" s="130"/>
      <c r="F36" s="130"/>
      <c r="G36" s="130"/>
    </row>
    <row r="37" spans="1:7" x14ac:dyDescent="0.3">
      <c r="A37" s="59" t="s">
        <v>212</v>
      </c>
      <c r="C37" s="130">
        <f>C60</f>
        <v>0</v>
      </c>
      <c r="D37" s="130">
        <f>D60</f>
        <v>0</v>
      </c>
      <c r="E37" s="130">
        <f>E60</f>
        <v>0</v>
      </c>
      <c r="F37" s="130">
        <f>F60</f>
        <v>0</v>
      </c>
      <c r="G37" s="130">
        <f>G60</f>
        <v>0</v>
      </c>
    </row>
    <row r="38" spans="1:7" x14ac:dyDescent="0.3">
      <c r="A38" s="58" t="s">
        <v>99</v>
      </c>
      <c r="C38" s="128">
        <f>SUM(C34:C37)</f>
        <v>-35274650</v>
      </c>
      <c r="D38" s="128">
        <f>SUM(D34:D37)</f>
        <v>-77807350</v>
      </c>
      <c r="E38" s="128">
        <f>SUM(E34:E37)</f>
        <v>490814489.2357105</v>
      </c>
      <c r="F38" s="128">
        <f>SUM(F34:F37)</f>
        <v>2558039561.1008644</v>
      </c>
      <c r="G38" s="128">
        <f>SUM(G34:G37)</f>
        <v>7498316284.7502441</v>
      </c>
    </row>
    <row r="40" spans="1:7" ht="13.5" thickBot="1" x14ac:dyDescent="0.35">
      <c r="A40" s="58" t="s">
        <v>101</v>
      </c>
      <c r="B40" s="58"/>
      <c r="C40" s="129">
        <f>C31+C38</f>
        <v>-26068334.484198339</v>
      </c>
      <c r="D40" s="129">
        <f>D31+D38</f>
        <v>34827085.239626095</v>
      </c>
      <c r="E40" s="129">
        <f>E31+E38</f>
        <v>607115758.8480556</v>
      </c>
      <c r="F40" s="129">
        <f>F31+F38</f>
        <v>2679056359.7156911</v>
      </c>
      <c r="G40" s="129">
        <f>G31+G38</f>
        <v>7623352379.4439631</v>
      </c>
    </row>
    <row r="41" spans="1:7" ht="13.5" thickTop="1" x14ac:dyDescent="0.3"/>
    <row r="42" spans="1:7" s="60" customFormat="1" x14ac:dyDescent="0.3">
      <c r="A42" s="58" t="s">
        <v>102</v>
      </c>
      <c r="B42" s="58"/>
      <c r="C42" s="125">
        <f>C38-C21</f>
        <v>-35274650</v>
      </c>
      <c r="D42" s="125">
        <f>D38-D21</f>
        <v>-93031204.93095611</v>
      </c>
      <c r="E42" s="125">
        <f>E38-E21</f>
        <v>343936357.10086405</v>
      </c>
      <c r="F42" s="125">
        <f>F38-F21</f>
        <v>2003334877.850244</v>
      </c>
      <c r="G42" s="125">
        <f>G38-G21</f>
        <v>6123566109.0055208</v>
      </c>
    </row>
    <row r="44" spans="1:7" s="60" customFormat="1" x14ac:dyDescent="0.3">
      <c r="A44" s="58" t="s">
        <v>103</v>
      </c>
      <c r="B44" s="58"/>
    </row>
    <row r="45" spans="1:7" x14ac:dyDescent="0.3">
      <c r="A45" s="59" t="s">
        <v>104</v>
      </c>
      <c r="C45" s="57">
        <f>SUM(C35:C37)</f>
        <v>17250542.465753425</v>
      </c>
      <c r="D45" s="57">
        <f>SUM(D35:D37)</f>
        <v>151044032.87671232</v>
      </c>
      <c r="E45" s="57">
        <f>SUM(E35:E37)</f>
        <v>663007561.64383566</v>
      </c>
      <c r="F45" s="57">
        <f>SUM(F35:F37)</f>
        <v>2159969227.3972602</v>
      </c>
      <c r="G45" s="57">
        <f>SUM(G35:G37)</f>
        <v>5114759013.6986303</v>
      </c>
    </row>
    <row r="46" spans="1:7" x14ac:dyDescent="0.3">
      <c r="A46" s="59" t="s">
        <v>105</v>
      </c>
      <c r="C46" s="57">
        <f>SUM(C18:C19)</f>
        <v>0</v>
      </c>
      <c r="D46" s="57">
        <f>SUM(D18:D19)</f>
        <v>0</v>
      </c>
      <c r="E46" s="57">
        <f>SUM(E18:E19)</f>
        <v>0</v>
      </c>
      <c r="F46" s="57">
        <f>SUM(F18:F19)</f>
        <v>0</v>
      </c>
      <c r="G46" s="57">
        <f>SUM(G18:G19)</f>
        <v>0</v>
      </c>
    </row>
    <row r="47" spans="1:7" s="60" customFormat="1" x14ac:dyDescent="0.3">
      <c r="A47" s="58" t="s">
        <v>106</v>
      </c>
      <c r="B47" s="58"/>
      <c r="C47" s="125">
        <f>C45-C46</f>
        <v>17250542.465753425</v>
      </c>
      <c r="D47" s="125">
        <f>D45-D46</f>
        <v>151044032.87671232</v>
      </c>
      <c r="E47" s="125">
        <f>E45-E46</f>
        <v>663007561.64383566</v>
      </c>
      <c r="F47" s="125">
        <f>F45-F46</f>
        <v>2159969227.3972602</v>
      </c>
      <c r="G47" s="125">
        <f>G45-G46</f>
        <v>5114759013.6986303</v>
      </c>
    </row>
    <row r="49" spans="1:7" s="60" customFormat="1" x14ac:dyDescent="0.3">
      <c r="A49" s="58" t="s">
        <v>27</v>
      </c>
      <c r="B49" s="58"/>
      <c r="C49" s="60">
        <f>C40-C23</f>
        <v>0</v>
      </c>
      <c r="D49" s="60">
        <f>D40-D23</f>
        <v>0</v>
      </c>
      <c r="E49" s="60">
        <f>E40-E23</f>
        <v>0</v>
      </c>
      <c r="F49" s="60">
        <f>F40-F23</f>
        <v>0</v>
      </c>
      <c r="G49" s="60">
        <f>G40-G23</f>
        <v>0</v>
      </c>
    </row>
    <row r="53" spans="1:7" x14ac:dyDescent="0.3">
      <c r="C53" s="57" t="s">
        <v>218</v>
      </c>
    </row>
    <row r="54" spans="1:7" x14ac:dyDescent="0.3">
      <c r="A54" s="1" t="s">
        <v>215</v>
      </c>
      <c r="C54" s="57">
        <v>0</v>
      </c>
    </row>
    <row r="55" spans="1:7" x14ac:dyDescent="0.3">
      <c r="A55" s="1" t="s">
        <v>216</v>
      </c>
      <c r="C55" s="57">
        <v>240</v>
      </c>
    </row>
    <row r="56" spans="1:7" x14ac:dyDescent="0.3">
      <c r="A56" s="1" t="s">
        <v>217</v>
      </c>
      <c r="C56" s="57">
        <v>0</v>
      </c>
    </row>
    <row r="58" spans="1:7" x14ac:dyDescent="0.3">
      <c r="A58" s="1" t="s">
        <v>219</v>
      </c>
      <c r="C58" s="57">
        <f>($C$54*Cost!D8)/365</f>
        <v>0</v>
      </c>
      <c r="D58" s="57">
        <f>($C$54*Cost!E8)/365</f>
        <v>0</v>
      </c>
      <c r="E58" s="57">
        <f>($C$54*Cost!F8)/365</f>
        <v>0</v>
      </c>
      <c r="F58" s="57">
        <f>($C$54*Cost!G8)/365</f>
        <v>0</v>
      </c>
      <c r="G58" s="57">
        <f>($C$54*Cost!H8)/365</f>
        <v>0</v>
      </c>
    </row>
    <row r="59" spans="1:7" x14ac:dyDescent="0.3">
      <c r="A59" s="1" t="s">
        <v>220</v>
      </c>
      <c r="C59" s="57">
        <f>($C$55*Revenue!D10)/365</f>
        <v>17250542.465753425</v>
      </c>
      <c r="D59" s="57">
        <f>($C$55*Revenue!E10)/365</f>
        <v>151044032.87671232</v>
      </c>
      <c r="E59" s="57">
        <f>($C$55*Revenue!F10)/365</f>
        <v>663007561.64383566</v>
      </c>
      <c r="F59" s="57">
        <f>($C$55*Revenue!G10)/365</f>
        <v>2159969227.3972602</v>
      </c>
      <c r="G59" s="57">
        <f>($C$55*Revenue!H10)/365</f>
        <v>5114759013.6986303</v>
      </c>
    </row>
    <row r="60" spans="1:7" x14ac:dyDescent="0.3">
      <c r="A60" s="1" t="s">
        <v>221</v>
      </c>
      <c r="C60" s="57">
        <f>($C$56*Cost!D8)/365</f>
        <v>0</v>
      </c>
      <c r="D60" s="57">
        <f>($C$56*Cost!E8)/365</f>
        <v>0</v>
      </c>
      <c r="E60" s="57">
        <f>($C$56*Cost!F8)/365</f>
        <v>0</v>
      </c>
      <c r="F60" s="57">
        <f>($C$56*Cost!G8)/365</f>
        <v>0</v>
      </c>
      <c r="G60" s="57">
        <f>($C$56*Cost!H8)/365</f>
        <v>0</v>
      </c>
    </row>
  </sheetData>
  <conditionalFormatting sqref="C49:G49">
    <cfRule type="cellIs" dxfId="2" priority="1" operator="notEqual">
      <formula>0</formula>
    </cfRule>
    <cfRule type="cellIs" dxfId="1" priority="2" operator="notEqual">
      <formula>0</formula>
    </cfRule>
    <cfRule type="cellIs" dxfId="0" priority="3" operator="equal">
      <formula>0</formula>
    </cfRule>
  </conditionalFormatting>
  <pageMargins left="0.7" right="0.7" top="0.75" bottom="0.75" header="0.3" footer="0.3"/>
  <pageSetup paperSize="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DC685-D09F-481F-957B-20110A17F264}">
  <sheetPr>
    <tabColor theme="1"/>
  </sheetPr>
  <dimension ref="A1:G37"/>
  <sheetViews>
    <sheetView showGridLines="0" workbookViewId="0">
      <pane xSplit="2" ySplit="2" topLeftCell="C14" activePane="bottomRight" state="frozen"/>
      <selection activeCell="A19" sqref="A19"/>
      <selection pane="topRight" activeCell="A19" sqref="A19"/>
      <selection pane="bottomLeft" activeCell="A19" sqref="A19"/>
      <selection pane="bottomRight" activeCell="C9" sqref="C9"/>
    </sheetView>
  </sheetViews>
  <sheetFormatPr defaultColWidth="8.81640625" defaultRowHeight="13" x14ac:dyDescent="0.3"/>
  <cols>
    <col min="1" max="1" width="45.453125" style="1" customWidth="1"/>
    <col min="2" max="7" width="14.453125" style="1" customWidth="1"/>
    <col min="8" max="16384" width="8.81640625" style="1"/>
  </cols>
  <sheetData>
    <row r="1" spans="1:7" s="145" customFormat="1" ht="14.5" customHeight="1" x14ac:dyDescent="0.35">
      <c r="A1" s="143" t="s">
        <v>28</v>
      </c>
      <c r="B1" s="144"/>
      <c r="C1" s="144"/>
      <c r="D1" s="144"/>
      <c r="E1" s="144"/>
      <c r="F1" s="144"/>
      <c r="G1" s="144"/>
    </row>
    <row r="2" spans="1:7" s="148" customFormat="1" ht="14" customHeight="1" x14ac:dyDescent="0.35">
      <c r="A2" s="146" t="s">
        <v>107</v>
      </c>
      <c r="B2" s="146"/>
      <c r="C2" s="162">
        <f>'Income Statement'!C2</f>
        <v>1</v>
      </c>
      <c r="D2" s="162">
        <f>'Income Statement'!D2</f>
        <v>2</v>
      </c>
      <c r="E2" s="162">
        <f>'Income Statement'!E2</f>
        <v>3</v>
      </c>
      <c r="F2" s="162">
        <f>'Income Statement'!F2</f>
        <v>4</v>
      </c>
      <c r="G2" s="162">
        <f>'Income Statement'!G2</f>
        <v>5</v>
      </c>
    </row>
    <row r="4" spans="1:7" x14ac:dyDescent="0.3">
      <c r="A4" s="165" t="s">
        <v>129</v>
      </c>
      <c r="B4" s="164"/>
    </row>
    <row r="5" spans="1:7" s="58" customFormat="1" x14ac:dyDescent="0.3">
      <c r="A5" s="58" t="s">
        <v>108</v>
      </c>
      <c r="C5" s="60">
        <f>'Income Statement'!C27</f>
        <v>-26168334.484198339</v>
      </c>
      <c r="D5" s="60">
        <f>'Income Statement'!D27</f>
        <v>45671564.792868324</v>
      </c>
      <c r="E5" s="60">
        <f>'Income Statement'!E27</f>
        <v>440634396.40453923</v>
      </c>
      <c r="F5" s="60">
        <f>'Income Statement'!F27</f>
        <v>1664114049.7518616</v>
      </c>
      <c r="G5" s="60">
        <f>'Income Statement'!G27</f>
        <v>4124250527.234169</v>
      </c>
    </row>
    <row r="6" spans="1:7" x14ac:dyDescent="0.3">
      <c r="A6" s="58" t="s">
        <v>109</v>
      </c>
      <c r="C6" s="57"/>
      <c r="D6" s="57"/>
      <c r="E6" s="57"/>
      <c r="F6" s="57"/>
      <c r="G6" s="57"/>
    </row>
    <row r="7" spans="1:7" x14ac:dyDescent="0.3">
      <c r="A7" s="59" t="s">
        <v>112</v>
      </c>
      <c r="C7" s="57"/>
      <c r="D7" s="57"/>
      <c r="E7" s="57"/>
      <c r="F7" s="57"/>
      <c r="G7" s="57"/>
    </row>
    <row r="8" spans="1:7" x14ac:dyDescent="0.3">
      <c r="A8" s="59" t="s">
        <v>110</v>
      </c>
      <c r="C8" s="57">
        <f>'Balance Sheet'!C12</f>
        <v>0</v>
      </c>
      <c r="D8" s="57">
        <f>'Balance Sheet'!D12</f>
        <v>0</v>
      </c>
      <c r="E8" s="57">
        <f>'Balance Sheet'!E12</f>
        <v>0</v>
      </c>
      <c r="F8" s="57">
        <f>'Balance Sheet'!F12</f>
        <v>0</v>
      </c>
      <c r="G8" s="57">
        <f>'Balance Sheet'!G12</f>
        <v>0</v>
      </c>
    </row>
    <row r="9" spans="1:7" x14ac:dyDescent="0.3">
      <c r="A9" s="59" t="s">
        <v>111</v>
      </c>
      <c r="C9" s="57">
        <f>'Income Statement'!C17</f>
        <v>813684.48419833765</v>
      </c>
      <c r="D9" s="57">
        <f>'Income Statement'!D17</f>
        <v>1596880.2761755688</v>
      </c>
      <c r="E9" s="57">
        <f>'Income Statement'!E17</f>
        <v>2363165.6272809845</v>
      </c>
      <c r="F9" s="57">
        <f>'Income Statement'!F17</f>
        <v>3324470.997518254</v>
      </c>
      <c r="G9" s="57">
        <f>'Income Statement'!G17</f>
        <v>4020703.921107545</v>
      </c>
    </row>
    <row r="10" spans="1:7" x14ac:dyDescent="0.3">
      <c r="A10" s="59" t="s">
        <v>113</v>
      </c>
      <c r="C10" s="57">
        <f>-'Income Statement'!C21</f>
        <v>0</v>
      </c>
      <c r="D10" s="57">
        <f>-'Income Statement'!D21</f>
        <v>0</v>
      </c>
      <c r="E10" s="57">
        <f>-'Income Statement'!E21</f>
        <v>0</v>
      </c>
      <c r="F10" s="57">
        <f>-'Income Statement'!F21</f>
        <v>0</v>
      </c>
      <c r="G10" s="57">
        <f>-'Income Statement'!G21</f>
        <v>0</v>
      </c>
    </row>
    <row r="11" spans="1:7" x14ac:dyDescent="0.3">
      <c r="A11" s="59" t="s">
        <v>114</v>
      </c>
      <c r="C11" s="57"/>
      <c r="D11" s="57"/>
      <c r="E11" s="57"/>
      <c r="F11" s="57"/>
      <c r="G11" s="57"/>
    </row>
    <row r="12" spans="1:7" x14ac:dyDescent="0.3">
      <c r="A12" s="59" t="s">
        <v>69</v>
      </c>
      <c r="C12" s="57">
        <f>'Balance Sheet'!C20</f>
        <v>0</v>
      </c>
      <c r="D12" s="57">
        <f>'Balance Sheet'!D20</f>
        <v>15223854.930956108</v>
      </c>
      <c r="E12" s="57">
        <f>'Balance Sheet'!E20</f>
        <v>146878132.13484642</v>
      </c>
      <c r="F12" s="57">
        <f>'Balance Sheet'!F20</f>
        <v>554704683.25062048</v>
      </c>
      <c r="G12" s="57">
        <f>'Balance Sheet'!G20</f>
        <v>1374750175.7447231</v>
      </c>
    </row>
    <row r="13" spans="1:7" s="58" customFormat="1" x14ac:dyDescent="0.3">
      <c r="A13" s="58" t="s">
        <v>115</v>
      </c>
      <c r="C13" s="125">
        <f>C5+SUM(C8:C12)</f>
        <v>-25354650</v>
      </c>
      <c r="D13" s="125">
        <f>D5+SUM(D8:D12)</f>
        <v>62492300</v>
      </c>
      <c r="E13" s="125">
        <f>E5+SUM(E8:E12)</f>
        <v>589875694.16666663</v>
      </c>
      <c r="F13" s="125">
        <f>F5+SUM(F8:F12)</f>
        <v>2222143204.0000005</v>
      </c>
      <c r="G13" s="125">
        <f>G5+SUM(G8:G12)</f>
        <v>5503021406.8999996</v>
      </c>
    </row>
    <row r="14" spans="1:7" x14ac:dyDescent="0.3">
      <c r="A14" s="126" t="s">
        <v>116</v>
      </c>
      <c r="C14" s="57"/>
      <c r="D14" s="57"/>
      <c r="E14" s="57"/>
      <c r="F14" s="57"/>
      <c r="G14" s="57"/>
    </row>
    <row r="15" spans="1:7" x14ac:dyDescent="0.3">
      <c r="A15" s="59" t="s">
        <v>96</v>
      </c>
      <c r="C15" s="57">
        <f>-'Balance Sheet'!C35</f>
        <v>-17250542.465753425</v>
      </c>
      <c r="D15" s="57">
        <f>'Balance Sheet'!C35-'Balance Sheet'!D35</f>
        <v>-133793490.4109589</v>
      </c>
      <c r="E15" s="57">
        <f>'Balance Sheet'!D35-'Balance Sheet'!E35</f>
        <v>-511963528.76712334</v>
      </c>
      <c r="F15" s="57">
        <f>'Balance Sheet'!E35-'Balance Sheet'!F35</f>
        <v>-1496961665.7534246</v>
      </c>
      <c r="G15" s="57">
        <f>'Balance Sheet'!F35-'Balance Sheet'!G35</f>
        <v>-2954789786.3013701</v>
      </c>
    </row>
    <row r="16" spans="1:7" x14ac:dyDescent="0.3">
      <c r="A16" s="59" t="s">
        <v>97</v>
      </c>
      <c r="C16" s="57">
        <f>-'Balance Sheet'!C36</f>
        <v>0</v>
      </c>
      <c r="D16" s="57">
        <f>'Balance Sheet'!C36-'Balance Sheet'!D36</f>
        <v>0</v>
      </c>
      <c r="E16" s="57">
        <f>'Balance Sheet'!D36-'Balance Sheet'!E36</f>
        <v>0</v>
      </c>
      <c r="F16" s="57">
        <f>'Balance Sheet'!E36-'Balance Sheet'!F36</f>
        <v>0</v>
      </c>
      <c r="G16" s="57">
        <f>'Balance Sheet'!F36-'Balance Sheet'!G36</f>
        <v>0</v>
      </c>
    </row>
    <row r="17" spans="1:7" x14ac:dyDescent="0.3">
      <c r="A17" s="59" t="s">
        <v>117</v>
      </c>
      <c r="C17" s="57">
        <f>-'Balance Sheet'!C37</f>
        <v>0</v>
      </c>
      <c r="D17" s="57">
        <f>'Balance Sheet'!C37-'Balance Sheet'!D37</f>
        <v>0</v>
      </c>
      <c r="E17" s="57">
        <f>'Balance Sheet'!D37-'Balance Sheet'!E37</f>
        <v>0</v>
      </c>
      <c r="F17" s="57">
        <f>'Balance Sheet'!E37-'Balance Sheet'!F37</f>
        <v>0</v>
      </c>
      <c r="G17" s="57">
        <f>'Balance Sheet'!F37-'Balance Sheet'!G37</f>
        <v>0</v>
      </c>
    </row>
    <row r="18" spans="1:7" x14ac:dyDescent="0.3">
      <c r="A18" s="59" t="s">
        <v>118</v>
      </c>
      <c r="C18" s="57"/>
      <c r="D18" s="57">
        <f>-C12</f>
        <v>0</v>
      </c>
      <c r="E18" s="57">
        <f>-D12</f>
        <v>-15223854.930956108</v>
      </c>
      <c r="F18" s="57">
        <f>-E12</f>
        <v>-146878132.13484642</v>
      </c>
      <c r="G18" s="57">
        <f>-F12</f>
        <v>-554704683.25062048</v>
      </c>
    </row>
    <row r="19" spans="1:7" x14ac:dyDescent="0.3">
      <c r="A19" s="59" t="s">
        <v>100</v>
      </c>
      <c r="C19" s="57">
        <f>SUM('Balance Sheet'!C17:C19)</f>
        <v>0</v>
      </c>
      <c r="D19" s="57">
        <f>SUM('Balance Sheet'!D17:D19)-SUM('Balance Sheet'!C17:C19)</f>
        <v>0</v>
      </c>
      <c r="E19" s="57">
        <f>SUM('Balance Sheet'!E17:E19)-SUM('Balance Sheet'!D17:D19)</f>
        <v>0</v>
      </c>
      <c r="F19" s="57">
        <f>SUM('Balance Sheet'!F17:F19)-SUM('Balance Sheet'!E17:E19)</f>
        <v>0</v>
      </c>
      <c r="G19" s="57">
        <f>SUM('Balance Sheet'!G17:G19)-SUM('Balance Sheet'!F17:F19)</f>
        <v>0</v>
      </c>
    </row>
    <row r="20" spans="1:7" s="58" customFormat="1" x14ac:dyDescent="0.3">
      <c r="A20" s="58" t="s">
        <v>122</v>
      </c>
      <c r="C20" s="125">
        <f>SUM(C13:C19)</f>
        <v>-42605192.465753421</v>
      </c>
      <c r="D20" s="125">
        <f>SUM(D13:D19)</f>
        <v>-71301190.410958901</v>
      </c>
      <c r="E20" s="125">
        <f>SUM(E13:E19)</f>
        <v>62688310.468587175</v>
      </c>
      <c r="F20" s="125">
        <f>SUM(F13:F19)</f>
        <v>578303406.11172938</v>
      </c>
      <c r="G20" s="125">
        <f>SUM(G13:G19)</f>
        <v>1993526937.3480091</v>
      </c>
    </row>
    <row r="21" spans="1:7" x14ac:dyDescent="0.3">
      <c r="C21" s="57"/>
      <c r="D21" s="57"/>
      <c r="E21" s="57"/>
      <c r="F21" s="57"/>
      <c r="G21" s="57"/>
    </row>
    <row r="22" spans="1:7" x14ac:dyDescent="0.3">
      <c r="A22" s="165" t="s">
        <v>130</v>
      </c>
      <c r="B22" s="164"/>
      <c r="C22" s="57"/>
      <c r="D22" s="57"/>
      <c r="E22" s="57"/>
      <c r="F22" s="57"/>
      <c r="G22" s="57"/>
    </row>
    <row r="23" spans="1:7" x14ac:dyDescent="0.3">
      <c r="A23" s="1" t="s">
        <v>119</v>
      </c>
      <c r="C23" s="57">
        <f>-Capex!C7</f>
        <v>-10020000</v>
      </c>
      <c r="D23" s="57">
        <f>-Capex!D7</f>
        <v>-105025000</v>
      </c>
      <c r="E23" s="57">
        <f>-Capex!E7</f>
        <v>-6030000</v>
      </c>
      <c r="F23" s="57">
        <f>-Capex!F7</f>
        <v>-8040000</v>
      </c>
      <c r="G23" s="57">
        <f>-Capex!G7</f>
        <v>-8040000</v>
      </c>
    </row>
    <row r="24" spans="1:7" x14ac:dyDescent="0.3">
      <c r="A24" s="1" t="s">
        <v>120</v>
      </c>
      <c r="C24" s="57">
        <f>'Balance Sheet'!C30</f>
        <v>0</v>
      </c>
      <c r="D24" s="57">
        <f>'Balance Sheet'!C30-'Balance Sheet'!D30</f>
        <v>0</v>
      </c>
      <c r="E24" s="57">
        <f>'Balance Sheet'!D30-'Balance Sheet'!E30</f>
        <v>0</v>
      </c>
      <c r="F24" s="57">
        <f>'Balance Sheet'!E30-'Balance Sheet'!F30</f>
        <v>0</v>
      </c>
      <c r="G24" s="57">
        <f>'Balance Sheet'!F30-'Balance Sheet'!G30</f>
        <v>0</v>
      </c>
    </row>
    <row r="25" spans="1:7" x14ac:dyDescent="0.3">
      <c r="A25" s="1" t="s">
        <v>121</v>
      </c>
      <c r="C25" s="57"/>
      <c r="D25" s="57"/>
      <c r="E25" s="57"/>
      <c r="F25" s="57"/>
      <c r="G25" s="57"/>
    </row>
    <row r="26" spans="1:7" s="58" customFormat="1" x14ac:dyDescent="0.3">
      <c r="A26" s="58" t="s">
        <v>123</v>
      </c>
      <c r="C26" s="125">
        <f>SUM(C23:C25)</f>
        <v>-10020000</v>
      </c>
      <c r="D26" s="125">
        <f>SUM(D23:D25)</f>
        <v>-105025000</v>
      </c>
      <c r="E26" s="125">
        <f>SUM(E23:E25)</f>
        <v>-6030000</v>
      </c>
      <c r="F26" s="125">
        <f>SUM(F23:F25)</f>
        <v>-8040000</v>
      </c>
      <c r="G26" s="125">
        <f>SUM(G23:G25)</f>
        <v>-8040000</v>
      </c>
    </row>
    <row r="27" spans="1:7" x14ac:dyDescent="0.3">
      <c r="C27" s="57"/>
      <c r="D27" s="57"/>
      <c r="E27" s="57"/>
      <c r="F27" s="57"/>
      <c r="G27" s="57"/>
    </row>
    <row r="28" spans="1:7" x14ac:dyDescent="0.3">
      <c r="A28" s="165" t="s">
        <v>131</v>
      </c>
      <c r="B28" s="164"/>
      <c r="C28" s="57"/>
      <c r="D28" s="57"/>
      <c r="E28" s="57"/>
      <c r="F28" s="57"/>
      <c r="G28" s="57"/>
    </row>
    <row r="29" spans="1:7" x14ac:dyDescent="0.3">
      <c r="A29" s="1" t="s">
        <v>124</v>
      </c>
      <c r="C29" s="57">
        <f>'Balance Sheet'!C6</f>
        <v>100000</v>
      </c>
      <c r="D29" s="57"/>
      <c r="E29" s="57"/>
      <c r="F29" s="57"/>
      <c r="G29" s="57"/>
    </row>
    <row r="30" spans="1:7" x14ac:dyDescent="0.3">
      <c r="A30" s="1" t="s">
        <v>125</v>
      </c>
      <c r="C30" s="57">
        <f>'Balance Sheet'!C11</f>
        <v>0</v>
      </c>
      <c r="D30" s="57"/>
      <c r="E30" s="57"/>
      <c r="F30" s="57"/>
      <c r="G30" s="57"/>
    </row>
    <row r="31" spans="1:7" x14ac:dyDescent="0.3">
      <c r="A31" s="1" t="s">
        <v>126</v>
      </c>
      <c r="C31" s="57"/>
      <c r="D31" s="57"/>
      <c r="E31" s="57"/>
      <c r="F31" s="57"/>
      <c r="G31" s="57"/>
    </row>
    <row r="32" spans="1:7" s="58" customFormat="1" x14ac:dyDescent="0.3">
      <c r="A32" s="58" t="s">
        <v>127</v>
      </c>
      <c r="C32" s="125">
        <f>SUM(C29:C31)</f>
        <v>100000</v>
      </c>
      <c r="D32" s="125">
        <f>SUM(D29:D31)</f>
        <v>0</v>
      </c>
      <c r="E32" s="125">
        <f>SUM(E29:E31)</f>
        <v>0</v>
      </c>
      <c r="F32" s="125">
        <f>SUM(F29:F31)</f>
        <v>0</v>
      </c>
      <c r="G32" s="125">
        <f>SUM(G29:G31)</f>
        <v>0</v>
      </c>
    </row>
    <row r="33" spans="1:7" x14ac:dyDescent="0.3">
      <c r="A33" s="1" t="s">
        <v>128</v>
      </c>
      <c r="C33" s="57"/>
      <c r="D33" s="57"/>
      <c r="E33" s="57"/>
      <c r="F33" s="57"/>
      <c r="G33" s="57"/>
    </row>
    <row r="34" spans="1:7" x14ac:dyDescent="0.3">
      <c r="A34" s="58" t="s">
        <v>132</v>
      </c>
      <c r="C34" s="128">
        <f>C20+C26+C32</f>
        <v>-52525192.465753421</v>
      </c>
      <c r="D34" s="128">
        <f>D20+D26+D32</f>
        <v>-176326190.41095889</v>
      </c>
      <c r="E34" s="128">
        <f>E20+E26+E32</f>
        <v>56658310.468587175</v>
      </c>
      <c r="F34" s="128">
        <f>F20+F26+F32</f>
        <v>570263406.11172938</v>
      </c>
      <c r="G34" s="128">
        <f>G20+G26+G32</f>
        <v>1985486937.3480091</v>
      </c>
    </row>
    <row r="35" spans="1:7" x14ac:dyDescent="0.3">
      <c r="A35" s="1" t="s">
        <v>133</v>
      </c>
      <c r="C35" s="57"/>
      <c r="D35" s="57">
        <f>C36</f>
        <v>-52525192.465753421</v>
      </c>
      <c r="E35" s="57">
        <f>D36</f>
        <v>-228851382.87671232</v>
      </c>
      <c r="F35" s="57">
        <f>E36</f>
        <v>-172193072.40812516</v>
      </c>
      <c r="G35" s="57">
        <f>F36</f>
        <v>398070333.70360422</v>
      </c>
    </row>
    <row r="36" spans="1:7" ht="13.5" thickBot="1" x14ac:dyDescent="0.35">
      <c r="A36" s="58" t="s">
        <v>134</v>
      </c>
      <c r="C36" s="137">
        <f>SUM(C34:C35)</f>
        <v>-52525192.465753421</v>
      </c>
      <c r="D36" s="137">
        <f>SUM(D34:D35)</f>
        <v>-228851382.87671232</v>
      </c>
      <c r="E36" s="137">
        <f>SUM(E34:E35)</f>
        <v>-172193072.40812516</v>
      </c>
      <c r="F36" s="137">
        <f>SUM(F34:F35)</f>
        <v>398070333.70360422</v>
      </c>
      <c r="G36" s="137">
        <f>SUM(G34:G35)</f>
        <v>2383557271.0516133</v>
      </c>
    </row>
    <row r="37" spans="1:7" ht="13.5" thickTop="1" x14ac:dyDescent="0.3">
      <c r="A37" s="1" t="s">
        <v>267</v>
      </c>
    </row>
  </sheetData>
  <pageMargins left="0.7" right="0.7" top="0.75" bottom="0.75" header="0.3" footer="0.3"/>
  <pageSetup paperSize="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AH32"/>
  <sheetViews>
    <sheetView showGridLines="0" topLeftCell="A9" zoomScale="114" zoomScaleNormal="114" workbookViewId="0">
      <selection activeCell="B18" sqref="B18"/>
    </sheetView>
  </sheetViews>
  <sheetFormatPr defaultColWidth="8.81640625" defaultRowHeight="13" x14ac:dyDescent="0.25"/>
  <cols>
    <col min="1" max="1" width="9" style="5" bestFit="1" customWidth="1"/>
    <col min="2" max="2" width="43.453125" style="5" bestFit="1" customWidth="1"/>
    <col min="3" max="3" width="13.1796875" style="5" customWidth="1"/>
    <col min="4" max="4" width="13.453125" style="5" bestFit="1" customWidth="1"/>
    <col min="5" max="6" width="13.1796875" style="5" customWidth="1"/>
    <col min="7" max="7" width="14.1796875" style="5" bestFit="1" customWidth="1"/>
    <col min="8" max="9" width="13.1796875" style="5" customWidth="1"/>
    <col min="10" max="10" width="5.1796875" style="5" customWidth="1"/>
    <col min="11" max="11" width="13.453125" style="5" bestFit="1" customWidth="1"/>
    <col min="12" max="20" width="15" style="5" bestFit="1" customWidth="1"/>
    <col min="21" max="255" width="8.81640625" style="5"/>
    <col min="256" max="256" width="8.81640625" style="5" bestFit="1" customWidth="1"/>
    <col min="257" max="257" width="36.453125" style="5" bestFit="1" customWidth="1"/>
    <col min="258" max="259" width="11.1796875" style="5" bestFit="1" customWidth="1"/>
    <col min="260" max="263" width="8.453125" style="5" bestFit="1" customWidth="1"/>
    <col min="264" max="264" width="8.1796875" style="5" bestFit="1" customWidth="1"/>
    <col min="265" max="511" width="8.81640625" style="5"/>
    <col min="512" max="512" width="8.81640625" style="5" bestFit="1" customWidth="1"/>
    <col min="513" max="513" width="36.453125" style="5" bestFit="1" customWidth="1"/>
    <col min="514" max="515" width="11.1796875" style="5" bestFit="1" customWidth="1"/>
    <col min="516" max="519" width="8.453125" style="5" bestFit="1" customWidth="1"/>
    <col min="520" max="520" width="8.1796875" style="5" bestFit="1" customWidth="1"/>
    <col min="521" max="767" width="8.81640625" style="5"/>
    <col min="768" max="768" width="8.81640625" style="5" bestFit="1" customWidth="1"/>
    <col min="769" max="769" width="36.453125" style="5" bestFit="1" customWidth="1"/>
    <col min="770" max="771" width="11.1796875" style="5" bestFit="1" customWidth="1"/>
    <col min="772" max="775" width="8.453125" style="5" bestFit="1" customWidth="1"/>
    <col min="776" max="776" width="8.1796875" style="5" bestFit="1" customWidth="1"/>
    <col min="777" max="1023" width="8.81640625" style="5"/>
    <col min="1024" max="1024" width="8.81640625" style="5" bestFit="1" customWidth="1"/>
    <col min="1025" max="1025" width="36.453125" style="5" bestFit="1" customWidth="1"/>
    <col min="1026" max="1027" width="11.1796875" style="5" bestFit="1" customWidth="1"/>
    <col min="1028" max="1031" width="8.453125" style="5" bestFit="1" customWidth="1"/>
    <col min="1032" max="1032" width="8.1796875" style="5" bestFit="1" customWidth="1"/>
    <col min="1033" max="1279" width="8.81640625" style="5"/>
    <col min="1280" max="1280" width="8.81640625" style="5" bestFit="1" customWidth="1"/>
    <col min="1281" max="1281" width="36.453125" style="5" bestFit="1" customWidth="1"/>
    <col min="1282" max="1283" width="11.1796875" style="5" bestFit="1" customWidth="1"/>
    <col min="1284" max="1287" width="8.453125" style="5" bestFit="1" customWidth="1"/>
    <col min="1288" max="1288" width="8.1796875" style="5" bestFit="1" customWidth="1"/>
    <col min="1289" max="1535" width="8.81640625" style="5"/>
    <col min="1536" max="1536" width="8.81640625" style="5" bestFit="1" customWidth="1"/>
    <col min="1537" max="1537" width="36.453125" style="5" bestFit="1" customWidth="1"/>
    <col min="1538" max="1539" width="11.1796875" style="5" bestFit="1" customWidth="1"/>
    <col min="1540" max="1543" width="8.453125" style="5" bestFit="1" customWidth="1"/>
    <col min="1544" max="1544" width="8.1796875" style="5" bestFit="1" customWidth="1"/>
    <col min="1545" max="1791" width="8.81640625" style="5"/>
    <col min="1792" max="1792" width="8.81640625" style="5" bestFit="1" customWidth="1"/>
    <col min="1793" max="1793" width="36.453125" style="5" bestFit="1" customWidth="1"/>
    <col min="1794" max="1795" width="11.1796875" style="5" bestFit="1" customWidth="1"/>
    <col min="1796" max="1799" width="8.453125" style="5" bestFit="1" customWidth="1"/>
    <col min="1800" max="1800" width="8.1796875" style="5" bestFit="1" customWidth="1"/>
    <col min="1801" max="2047" width="8.81640625" style="5"/>
    <col min="2048" max="2048" width="8.81640625" style="5" bestFit="1" customWidth="1"/>
    <col min="2049" max="2049" width="36.453125" style="5" bestFit="1" customWidth="1"/>
    <col min="2050" max="2051" width="11.1796875" style="5" bestFit="1" customWidth="1"/>
    <col min="2052" max="2055" width="8.453125" style="5" bestFit="1" customWidth="1"/>
    <col min="2056" max="2056" width="8.1796875" style="5" bestFit="1" customWidth="1"/>
    <col min="2057" max="2303" width="8.81640625" style="5"/>
    <col min="2304" max="2304" width="8.81640625" style="5" bestFit="1" customWidth="1"/>
    <col min="2305" max="2305" width="36.453125" style="5" bestFit="1" customWidth="1"/>
    <col min="2306" max="2307" width="11.1796875" style="5" bestFit="1" customWidth="1"/>
    <col min="2308" max="2311" width="8.453125" style="5" bestFit="1" customWidth="1"/>
    <col min="2312" max="2312" width="8.1796875" style="5" bestFit="1" customWidth="1"/>
    <col min="2313" max="2559" width="8.81640625" style="5"/>
    <col min="2560" max="2560" width="8.81640625" style="5" bestFit="1" customWidth="1"/>
    <col min="2561" max="2561" width="36.453125" style="5" bestFit="1" customWidth="1"/>
    <col min="2562" max="2563" width="11.1796875" style="5" bestFit="1" customWidth="1"/>
    <col min="2564" max="2567" width="8.453125" style="5" bestFit="1" customWidth="1"/>
    <col min="2568" max="2568" width="8.1796875" style="5" bestFit="1" customWidth="1"/>
    <col min="2569" max="2815" width="8.81640625" style="5"/>
    <col min="2816" max="2816" width="8.81640625" style="5" bestFit="1" customWidth="1"/>
    <col min="2817" max="2817" width="36.453125" style="5" bestFit="1" customWidth="1"/>
    <col min="2818" max="2819" width="11.1796875" style="5" bestFit="1" customWidth="1"/>
    <col min="2820" max="2823" width="8.453125" style="5" bestFit="1" customWidth="1"/>
    <col min="2824" max="2824" width="8.1796875" style="5" bestFit="1" customWidth="1"/>
    <col min="2825" max="3071" width="8.81640625" style="5"/>
    <col min="3072" max="3072" width="8.81640625" style="5" bestFit="1" customWidth="1"/>
    <col min="3073" max="3073" width="36.453125" style="5" bestFit="1" customWidth="1"/>
    <col min="3074" max="3075" width="11.1796875" style="5" bestFit="1" customWidth="1"/>
    <col min="3076" max="3079" width="8.453125" style="5" bestFit="1" customWidth="1"/>
    <col min="3080" max="3080" width="8.1796875" style="5" bestFit="1" customWidth="1"/>
    <col min="3081" max="3327" width="8.81640625" style="5"/>
    <col min="3328" max="3328" width="8.81640625" style="5" bestFit="1" customWidth="1"/>
    <col min="3329" max="3329" width="36.453125" style="5" bestFit="1" customWidth="1"/>
    <col min="3330" max="3331" width="11.1796875" style="5" bestFit="1" customWidth="1"/>
    <col min="3332" max="3335" width="8.453125" style="5" bestFit="1" customWidth="1"/>
    <col min="3336" max="3336" width="8.1796875" style="5" bestFit="1" customWidth="1"/>
    <col min="3337" max="3583" width="8.81640625" style="5"/>
    <col min="3584" max="3584" width="8.81640625" style="5" bestFit="1" customWidth="1"/>
    <col min="3585" max="3585" width="36.453125" style="5" bestFit="1" customWidth="1"/>
    <col min="3586" max="3587" width="11.1796875" style="5" bestFit="1" customWidth="1"/>
    <col min="3588" max="3591" width="8.453125" style="5" bestFit="1" customWidth="1"/>
    <col min="3592" max="3592" width="8.1796875" style="5" bestFit="1" customWidth="1"/>
    <col min="3593" max="3839" width="8.81640625" style="5"/>
    <col min="3840" max="3840" width="8.81640625" style="5" bestFit="1" customWidth="1"/>
    <col min="3841" max="3841" width="36.453125" style="5" bestFit="1" customWidth="1"/>
    <col min="3842" max="3843" width="11.1796875" style="5" bestFit="1" customWidth="1"/>
    <col min="3844" max="3847" width="8.453125" style="5" bestFit="1" customWidth="1"/>
    <col min="3848" max="3848" width="8.1796875" style="5" bestFit="1" customWidth="1"/>
    <col min="3849" max="4095" width="8.81640625" style="5"/>
    <col min="4096" max="4096" width="8.81640625" style="5" bestFit="1" customWidth="1"/>
    <col min="4097" max="4097" width="36.453125" style="5" bestFit="1" customWidth="1"/>
    <col min="4098" max="4099" width="11.1796875" style="5" bestFit="1" customWidth="1"/>
    <col min="4100" max="4103" width="8.453125" style="5" bestFit="1" customWidth="1"/>
    <col min="4104" max="4104" width="8.1796875" style="5" bestFit="1" customWidth="1"/>
    <col min="4105" max="4351" width="8.81640625" style="5"/>
    <col min="4352" max="4352" width="8.81640625" style="5" bestFit="1" customWidth="1"/>
    <col min="4353" max="4353" width="36.453125" style="5" bestFit="1" customWidth="1"/>
    <col min="4354" max="4355" width="11.1796875" style="5" bestFit="1" customWidth="1"/>
    <col min="4356" max="4359" width="8.453125" style="5" bestFit="1" customWidth="1"/>
    <col min="4360" max="4360" width="8.1796875" style="5" bestFit="1" customWidth="1"/>
    <col min="4361" max="4607" width="8.81640625" style="5"/>
    <col min="4608" max="4608" width="8.81640625" style="5" bestFit="1" customWidth="1"/>
    <col min="4609" max="4609" width="36.453125" style="5" bestFit="1" customWidth="1"/>
    <col min="4610" max="4611" width="11.1796875" style="5" bestFit="1" customWidth="1"/>
    <col min="4612" max="4615" width="8.453125" style="5" bestFit="1" customWidth="1"/>
    <col min="4616" max="4616" width="8.1796875" style="5" bestFit="1" customWidth="1"/>
    <col min="4617" max="4863" width="8.81640625" style="5"/>
    <col min="4864" max="4864" width="8.81640625" style="5" bestFit="1" customWidth="1"/>
    <col min="4865" max="4865" width="36.453125" style="5" bestFit="1" customWidth="1"/>
    <col min="4866" max="4867" width="11.1796875" style="5" bestFit="1" customWidth="1"/>
    <col min="4868" max="4871" width="8.453125" style="5" bestFit="1" customWidth="1"/>
    <col min="4872" max="4872" width="8.1796875" style="5" bestFit="1" customWidth="1"/>
    <col min="4873" max="5119" width="8.81640625" style="5"/>
    <col min="5120" max="5120" width="8.81640625" style="5" bestFit="1" customWidth="1"/>
    <col min="5121" max="5121" width="36.453125" style="5" bestFit="1" customWidth="1"/>
    <col min="5122" max="5123" width="11.1796875" style="5" bestFit="1" customWidth="1"/>
    <col min="5124" max="5127" width="8.453125" style="5" bestFit="1" customWidth="1"/>
    <col min="5128" max="5128" width="8.1796875" style="5" bestFit="1" customWidth="1"/>
    <col min="5129" max="5375" width="8.81640625" style="5"/>
    <col min="5376" max="5376" width="8.81640625" style="5" bestFit="1" customWidth="1"/>
    <col min="5377" max="5377" width="36.453125" style="5" bestFit="1" customWidth="1"/>
    <col min="5378" max="5379" width="11.1796875" style="5" bestFit="1" customWidth="1"/>
    <col min="5380" max="5383" width="8.453125" style="5" bestFit="1" customWidth="1"/>
    <col min="5384" max="5384" width="8.1796875" style="5" bestFit="1" customWidth="1"/>
    <col min="5385" max="5631" width="8.81640625" style="5"/>
    <col min="5632" max="5632" width="8.81640625" style="5" bestFit="1" customWidth="1"/>
    <col min="5633" max="5633" width="36.453125" style="5" bestFit="1" customWidth="1"/>
    <col min="5634" max="5635" width="11.1796875" style="5" bestFit="1" customWidth="1"/>
    <col min="5636" max="5639" width="8.453125" style="5" bestFit="1" customWidth="1"/>
    <col min="5640" max="5640" width="8.1796875" style="5" bestFit="1" customWidth="1"/>
    <col min="5641" max="5887" width="8.81640625" style="5"/>
    <col min="5888" max="5888" width="8.81640625" style="5" bestFit="1" customWidth="1"/>
    <col min="5889" max="5889" width="36.453125" style="5" bestFit="1" customWidth="1"/>
    <col min="5890" max="5891" width="11.1796875" style="5" bestFit="1" customWidth="1"/>
    <col min="5892" max="5895" width="8.453125" style="5" bestFit="1" customWidth="1"/>
    <col min="5896" max="5896" width="8.1796875" style="5" bestFit="1" customWidth="1"/>
    <col min="5897" max="6143" width="8.81640625" style="5"/>
    <col min="6144" max="6144" width="8.81640625" style="5" bestFit="1" customWidth="1"/>
    <col min="6145" max="6145" width="36.453125" style="5" bestFit="1" customWidth="1"/>
    <col min="6146" max="6147" width="11.1796875" style="5" bestFit="1" customWidth="1"/>
    <col min="6148" max="6151" width="8.453125" style="5" bestFit="1" customWidth="1"/>
    <col min="6152" max="6152" width="8.1796875" style="5" bestFit="1" customWidth="1"/>
    <col min="6153" max="6399" width="8.81640625" style="5"/>
    <col min="6400" max="6400" width="8.81640625" style="5" bestFit="1" customWidth="1"/>
    <col min="6401" max="6401" width="36.453125" style="5" bestFit="1" customWidth="1"/>
    <col min="6402" max="6403" width="11.1796875" style="5" bestFit="1" customWidth="1"/>
    <col min="6404" max="6407" width="8.453125" style="5" bestFit="1" customWidth="1"/>
    <col min="6408" max="6408" width="8.1796875" style="5" bestFit="1" customWidth="1"/>
    <col min="6409" max="6655" width="8.81640625" style="5"/>
    <col min="6656" max="6656" width="8.81640625" style="5" bestFit="1" customWidth="1"/>
    <col min="6657" max="6657" width="36.453125" style="5" bestFit="1" customWidth="1"/>
    <col min="6658" max="6659" width="11.1796875" style="5" bestFit="1" customWidth="1"/>
    <col min="6660" max="6663" width="8.453125" style="5" bestFit="1" customWidth="1"/>
    <col min="6664" max="6664" width="8.1796875" style="5" bestFit="1" customWidth="1"/>
    <col min="6665" max="6911" width="8.81640625" style="5"/>
    <col min="6912" max="6912" width="8.81640625" style="5" bestFit="1" customWidth="1"/>
    <col min="6913" max="6913" width="36.453125" style="5" bestFit="1" customWidth="1"/>
    <col min="6914" max="6915" width="11.1796875" style="5" bestFit="1" customWidth="1"/>
    <col min="6916" max="6919" width="8.453125" style="5" bestFit="1" customWidth="1"/>
    <col min="6920" max="6920" width="8.1796875" style="5" bestFit="1" customWidth="1"/>
    <col min="6921" max="7167" width="8.81640625" style="5"/>
    <col min="7168" max="7168" width="8.81640625" style="5" bestFit="1" customWidth="1"/>
    <col min="7169" max="7169" width="36.453125" style="5" bestFit="1" customWidth="1"/>
    <col min="7170" max="7171" width="11.1796875" style="5" bestFit="1" customWidth="1"/>
    <col min="7172" max="7175" width="8.453125" style="5" bestFit="1" customWidth="1"/>
    <col min="7176" max="7176" width="8.1796875" style="5" bestFit="1" customWidth="1"/>
    <col min="7177" max="7423" width="8.81640625" style="5"/>
    <col min="7424" max="7424" width="8.81640625" style="5" bestFit="1" customWidth="1"/>
    <col min="7425" max="7425" width="36.453125" style="5" bestFit="1" customWidth="1"/>
    <col min="7426" max="7427" width="11.1796875" style="5" bestFit="1" customWidth="1"/>
    <col min="7428" max="7431" width="8.453125" style="5" bestFit="1" customWidth="1"/>
    <col min="7432" max="7432" width="8.1796875" style="5" bestFit="1" customWidth="1"/>
    <col min="7433" max="7679" width="8.81640625" style="5"/>
    <col min="7680" max="7680" width="8.81640625" style="5" bestFit="1" customWidth="1"/>
    <col min="7681" max="7681" width="36.453125" style="5" bestFit="1" customWidth="1"/>
    <col min="7682" max="7683" width="11.1796875" style="5" bestFit="1" customWidth="1"/>
    <col min="7684" max="7687" width="8.453125" style="5" bestFit="1" customWidth="1"/>
    <col min="7688" max="7688" width="8.1796875" style="5" bestFit="1" customWidth="1"/>
    <col min="7689" max="7935" width="8.81640625" style="5"/>
    <col min="7936" max="7936" width="8.81640625" style="5" bestFit="1" customWidth="1"/>
    <col min="7937" max="7937" width="36.453125" style="5" bestFit="1" customWidth="1"/>
    <col min="7938" max="7939" width="11.1796875" style="5" bestFit="1" customWidth="1"/>
    <col min="7940" max="7943" width="8.453125" style="5" bestFit="1" customWidth="1"/>
    <col min="7944" max="7944" width="8.1796875" style="5" bestFit="1" customWidth="1"/>
    <col min="7945" max="8191" width="8.81640625" style="5"/>
    <col min="8192" max="8192" width="8.81640625" style="5" bestFit="1" customWidth="1"/>
    <col min="8193" max="8193" width="36.453125" style="5" bestFit="1" customWidth="1"/>
    <col min="8194" max="8195" width="11.1796875" style="5" bestFit="1" customWidth="1"/>
    <col min="8196" max="8199" width="8.453125" style="5" bestFit="1" customWidth="1"/>
    <col min="8200" max="8200" width="8.1796875" style="5" bestFit="1" customWidth="1"/>
    <col min="8201" max="8447" width="8.81640625" style="5"/>
    <col min="8448" max="8448" width="8.81640625" style="5" bestFit="1" customWidth="1"/>
    <col min="8449" max="8449" width="36.453125" style="5" bestFit="1" customWidth="1"/>
    <col min="8450" max="8451" width="11.1796875" style="5" bestFit="1" customWidth="1"/>
    <col min="8452" max="8455" width="8.453125" style="5" bestFit="1" customWidth="1"/>
    <col min="8456" max="8456" width="8.1796875" style="5" bestFit="1" customWidth="1"/>
    <col min="8457" max="8703" width="8.81640625" style="5"/>
    <col min="8704" max="8704" width="8.81640625" style="5" bestFit="1" customWidth="1"/>
    <col min="8705" max="8705" width="36.453125" style="5" bestFit="1" customWidth="1"/>
    <col min="8706" max="8707" width="11.1796875" style="5" bestFit="1" customWidth="1"/>
    <col min="8708" max="8711" width="8.453125" style="5" bestFit="1" customWidth="1"/>
    <col min="8712" max="8712" width="8.1796875" style="5" bestFit="1" customWidth="1"/>
    <col min="8713" max="8959" width="8.81640625" style="5"/>
    <col min="8960" max="8960" width="8.81640625" style="5" bestFit="1" customWidth="1"/>
    <col min="8961" max="8961" width="36.453125" style="5" bestFit="1" customWidth="1"/>
    <col min="8962" max="8963" width="11.1796875" style="5" bestFit="1" customWidth="1"/>
    <col min="8964" max="8967" width="8.453125" style="5" bestFit="1" customWidth="1"/>
    <col min="8968" max="8968" width="8.1796875" style="5" bestFit="1" customWidth="1"/>
    <col min="8969" max="9215" width="8.81640625" style="5"/>
    <col min="9216" max="9216" width="8.81640625" style="5" bestFit="1" customWidth="1"/>
    <col min="9217" max="9217" width="36.453125" style="5" bestFit="1" customWidth="1"/>
    <col min="9218" max="9219" width="11.1796875" style="5" bestFit="1" customWidth="1"/>
    <col min="9220" max="9223" width="8.453125" style="5" bestFit="1" customWidth="1"/>
    <col min="9224" max="9224" width="8.1796875" style="5" bestFit="1" customWidth="1"/>
    <col min="9225" max="9471" width="8.81640625" style="5"/>
    <col min="9472" max="9472" width="8.81640625" style="5" bestFit="1" customWidth="1"/>
    <col min="9473" max="9473" width="36.453125" style="5" bestFit="1" customWidth="1"/>
    <col min="9474" max="9475" width="11.1796875" style="5" bestFit="1" customWidth="1"/>
    <col min="9476" max="9479" width="8.453125" style="5" bestFit="1" customWidth="1"/>
    <col min="9480" max="9480" width="8.1796875" style="5" bestFit="1" customWidth="1"/>
    <col min="9481" max="9727" width="8.81640625" style="5"/>
    <col min="9728" max="9728" width="8.81640625" style="5" bestFit="1" customWidth="1"/>
    <col min="9729" max="9729" width="36.453125" style="5" bestFit="1" customWidth="1"/>
    <col min="9730" max="9731" width="11.1796875" style="5" bestFit="1" customWidth="1"/>
    <col min="9732" max="9735" width="8.453125" style="5" bestFit="1" customWidth="1"/>
    <col min="9736" max="9736" width="8.1796875" style="5" bestFit="1" customWidth="1"/>
    <col min="9737" max="9983" width="8.81640625" style="5"/>
    <col min="9984" max="9984" width="8.81640625" style="5" bestFit="1" customWidth="1"/>
    <col min="9985" max="9985" width="36.453125" style="5" bestFit="1" customWidth="1"/>
    <col min="9986" max="9987" width="11.1796875" style="5" bestFit="1" customWidth="1"/>
    <col min="9988" max="9991" width="8.453125" style="5" bestFit="1" customWidth="1"/>
    <col min="9992" max="9992" width="8.1796875" style="5" bestFit="1" customWidth="1"/>
    <col min="9993" max="10239" width="8.81640625" style="5"/>
    <col min="10240" max="10240" width="8.81640625" style="5" bestFit="1" customWidth="1"/>
    <col min="10241" max="10241" width="36.453125" style="5" bestFit="1" customWidth="1"/>
    <col min="10242" max="10243" width="11.1796875" style="5" bestFit="1" customWidth="1"/>
    <col min="10244" max="10247" width="8.453125" style="5" bestFit="1" customWidth="1"/>
    <col min="10248" max="10248" width="8.1796875" style="5" bestFit="1" customWidth="1"/>
    <col min="10249" max="10495" width="8.81640625" style="5"/>
    <col min="10496" max="10496" width="8.81640625" style="5" bestFit="1" customWidth="1"/>
    <col min="10497" max="10497" width="36.453125" style="5" bestFit="1" customWidth="1"/>
    <col min="10498" max="10499" width="11.1796875" style="5" bestFit="1" customWidth="1"/>
    <col min="10500" max="10503" width="8.453125" style="5" bestFit="1" customWidth="1"/>
    <col min="10504" max="10504" width="8.1796875" style="5" bestFit="1" customWidth="1"/>
    <col min="10505" max="10751" width="8.81640625" style="5"/>
    <col min="10752" max="10752" width="8.81640625" style="5" bestFit="1" customWidth="1"/>
    <col min="10753" max="10753" width="36.453125" style="5" bestFit="1" customWidth="1"/>
    <col min="10754" max="10755" width="11.1796875" style="5" bestFit="1" customWidth="1"/>
    <col min="10756" max="10759" width="8.453125" style="5" bestFit="1" customWidth="1"/>
    <col min="10760" max="10760" width="8.1796875" style="5" bestFit="1" customWidth="1"/>
    <col min="10761" max="11007" width="8.81640625" style="5"/>
    <col min="11008" max="11008" width="8.81640625" style="5" bestFit="1" customWidth="1"/>
    <col min="11009" max="11009" width="36.453125" style="5" bestFit="1" customWidth="1"/>
    <col min="11010" max="11011" width="11.1796875" style="5" bestFit="1" customWidth="1"/>
    <col min="11012" max="11015" width="8.453125" style="5" bestFit="1" customWidth="1"/>
    <col min="11016" max="11016" width="8.1796875" style="5" bestFit="1" customWidth="1"/>
    <col min="11017" max="11263" width="8.81640625" style="5"/>
    <col min="11264" max="11264" width="8.81640625" style="5" bestFit="1" customWidth="1"/>
    <col min="11265" max="11265" width="36.453125" style="5" bestFit="1" customWidth="1"/>
    <col min="11266" max="11267" width="11.1796875" style="5" bestFit="1" customWidth="1"/>
    <col min="11268" max="11271" width="8.453125" style="5" bestFit="1" customWidth="1"/>
    <col min="11272" max="11272" width="8.1796875" style="5" bestFit="1" customWidth="1"/>
    <col min="11273" max="11519" width="8.81640625" style="5"/>
    <col min="11520" max="11520" width="8.81640625" style="5" bestFit="1" customWidth="1"/>
    <col min="11521" max="11521" width="36.453125" style="5" bestFit="1" customWidth="1"/>
    <col min="11522" max="11523" width="11.1796875" style="5" bestFit="1" customWidth="1"/>
    <col min="11524" max="11527" width="8.453125" style="5" bestFit="1" customWidth="1"/>
    <col min="11528" max="11528" width="8.1796875" style="5" bestFit="1" customWidth="1"/>
    <col min="11529" max="11775" width="8.81640625" style="5"/>
    <col min="11776" max="11776" width="8.81640625" style="5" bestFit="1" customWidth="1"/>
    <col min="11777" max="11777" width="36.453125" style="5" bestFit="1" customWidth="1"/>
    <col min="11778" max="11779" width="11.1796875" style="5" bestFit="1" customWidth="1"/>
    <col min="11780" max="11783" width="8.453125" style="5" bestFit="1" customWidth="1"/>
    <col min="11784" max="11784" width="8.1796875" style="5" bestFit="1" customWidth="1"/>
    <col min="11785" max="12031" width="8.81640625" style="5"/>
    <col min="12032" max="12032" width="8.81640625" style="5" bestFit="1" customWidth="1"/>
    <col min="12033" max="12033" width="36.453125" style="5" bestFit="1" customWidth="1"/>
    <col min="12034" max="12035" width="11.1796875" style="5" bestFit="1" customWidth="1"/>
    <col min="12036" max="12039" width="8.453125" style="5" bestFit="1" customWidth="1"/>
    <col min="12040" max="12040" width="8.1796875" style="5" bestFit="1" customWidth="1"/>
    <col min="12041" max="12287" width="8.81640625" style="5"/>
    <col min="12288" max="12288" width="8.81640625" style="5" bestFit="1" customWidth="1"/>
    <col min="12289" max="12289" width="36.453125" style="5" bestFit="1" customWidth="1"/>
    <col min="12290" max="12291" width="11.1796875" style="5" bestFit="1" customWidth="1"/>
    <col min="12292" max="12295" width="8.453125" style="5" bestFit="1" customWidth="1"/>
    <col min="12296" max="12296" width="8.1796875" style="5" bestFit="1" customWidth="1"/>
    <col min="12297" max="12543" width="8.81640625" style="5"/>
    <col min="12544" max="12544" width="8.81640625" style="5" bestFit="1" customWidth="1"/>
    <col min="12545" max="12545" width="36.453125" style="5" bestFit="1" customWidth="1"/>
    <col min="12546" max="12547" width="11.1796875" style="5" bestFit="1" customWidth="1"/>
    <col min="12548" max="12551" width="8.453125" style="5" bestFit="1" customWidth="1"/>
    <col min="12552" max="12552" width="8.1796875" style="5" bestFit="1" customWidth="1"/>
    <col min="12553" max="12799" width="8.81640625" style="5"/>
    <col min="12800" max="12800" width="8.81640625" style="5" bestFit="1" customWidth="1"/>
    <col min="12801" max="12801" width="36.453125" style="5" bestFit="1" customWidth="1"/>
    <col min="12802" max="12803" width="11.1796875" style="5" bestFit="1" customWidth="1"/>
    <col min="12804" max="12807" width="8.453125" style="5" bestFit="1" customWidth="1"/>
    <col min="12808" max="12808" width="8.1796875" style="5" bestFit="1" customWidth="1"/>
    <col min="12809" max="13055" width="8.81640625" style="5"/>
    <col min="13056" max="13056" width="8.81640625" style="5" bestFit="1" customWidth="1"/>
    <col min="13057" max="13057" width="36.453125" style="5" bestFit="1" customWidth="1"/>
    <col min="13058" max="13059" width="11.1796875" style="5" bestFit="1" customWidth="1"/>
    <col min="13060" max="13063" width="8.453125" style="5" bestFit="1" customWidth="1"/>
    <col min="13064" max="13064" width="8.1796875" style="5" bestFit="1" customWidth="1"/>
    <col min="13065" max="13311" width="8.81640625" style="5"/>
    <col min="13312" max="13312" width="8.81640625" style="5" bestFit="1" customWidth="1"/>
    <col min="13313" max="13313" width="36.453125" style="5" bestFit="1" customWidth="1"/>
    <col min="13314" max="13315" width="11.1796875" style="5" bestFit="1" customWidth="1"/>
    <col min="13316" max="13319" width="8.453125" style="5" bestFit="1" customWidth="1"/>
    <col min="13320" max="13320" width="8.1796875" style="5" bestFit="1" customWidth="1"/>
    <col min="13321" max="13567" width="8.81640625" style="5"/>
    <col min="13568" max="13568" width="8.81640625" style="5" bestFit="1" customWidth="1"/>
    <col min="13569" max="13569" width="36.453125" style="5" bestFit="1" customWidth="1"/>
    <col min="13570" max="13571" width="11.1796875" style="5" bestFit="1" customWidth="1"/>
    <col min="13572" max="13575" width="8.453125" style="5" bestFit="1" customWidth="1"/>
    <col min="13576" max="13576" width="8.1796875" style="5" bestFit="1" customWidth="1"/>
    <col min="13577" max="13823" width="8.81640625" style="5"/>
    <col min="13824" max="13824" width="8.81640625" style="5" bestFit="1" customWidth="1"/>
    <col min="13825" max="13825" width="36.453125" style="5" bestFit="1" customWidth="1"/>
    <col min="13826" max="13827" width="11.1796875" style="5" bestFit="1" customWidth="1"/>
    <col min="13828" max="13831" width="8.453125" style="5" bestFit="1" customWidth="1"/>
    <col min="13832" max="13832" width="8.1796875" style="5" bestFit="1" customWidth="1"/>
    <col min="13833" max="14079" width="8.81640625" style="5"/>
    <col min="14080" max="14080" width="8.81640625" style="5" bestFit="1" customWidth="1"/>
    <col min="14081" max="14081" width="36.453125" style="5" bestFit="1" customWidth="1"/>
    <col min="14082" max="14083" width="11.1796875" style="5" bestFit="1" customWidth="1"/>
    <col min="14084" max="14087" width="8.453125" style="5" bestFit="1" customWidth="1"/>
    <col min="14088" max="14088" width="8.1796875" style="5" bestFit="1" customWidth="1"/>
    <col min="14089" max="14335" width="8.81640625" style="5"/>
    <col min="14336" max="14336" width="8.81640625" style="5" bestFit="1" customWidth="1"/>
    <col min="14337" max="14337" width="36.453125" style="5" bestFit="1" customWidth="1"/>
    <col min="14338" max="14339" width="11.1796875" style="5" bestFit="1" customWidth="1"/>
    <col min="14340" max="14343" width="8.453125" style="5" bestFit="1" customWidth="1"/>
    <col min="14344" max="14344" width="8.1796875" style="5" bestFit="1" customWidth="1"/>
    <col min="14345" max="14591" width="8.81640625" style="5"/>
    <col min="14592" max="14592" width="8.81640625" style="5" bestFit="1" customWidth="1"/>
    <col min="14593" max="14593" width="36.453125" style="5" bestFit="1" customWidth="1"/>
    <col min="14594" max="14595" width="11.1796875" style="5" bestFit="1" customWidth="1"/>
    <col min="14596" max="14599" width="8.453125" style="5" bestFit="1" customWidth="1"/>
    <col min="14600" max="14600" width="8.1796875" style="5" bestFit="1" customWidth="1"/>
    <col min="14601" max="14847" width="8.81640625" style="5"/>
    <col min="14848" max="14848" width="8.81640625" style="5" bestFit="1" customWidth="1"/>
    <col min="14849" max="14849" width="36.453125" style="5" bestFit="1" customWidth="1"/>
    <col min="14850" max="14851" width="11.1796875" style="5" bestFit="1" customWidth="1"/>
    <col min="14852" max="14855" width="8.453125" style="5" bestFit="1" customWidth="1"/>
    <col min="14856" max="14856" width="8.1796875" style="5" bestFit="1" customWidth="1"/>
    <col min="14857" max="15103" width="8.81640625" style="5"/>
    <col min="15104" max="15104" width="8.81640625" style="5" bestFit="1" customWidth="1"/>
    <col min="15105" max="15105" width="36.453125" style="5" bestFit="1" customWidth="1"/>
    <col min="15106" max="15107" width="11.1796875" style="5" bestFit="1" customWidth="1"/>
    <col min="15108" max="15111" width="8.453125" style="5" bestFit="1" customWidth="1"/>
    <col min="15112" max="15112" width="8.1796875" style="5" bestFit="1" customWidth="1"/>
    <col min="15113" max="15359" width="8.81640625" style="5"/>
    <col min="15360" max="15360" width="8.81640625" style="5" bestFit="1" customWidth="1"/>
    <col min="15361" max="15361" width="36.453125" style="5" bestFit="1" customWidth="1"/>
    <col min="15362" max="15363" width="11.1796875" style="5" bestFit="1" customWidth="1"/>
    <col min="15364" max="15367" width="8.453125" style="5" bestFit="1" customWidth="1"/>
    <col min="15368" max="15368" width="8.1796875" style="5" bestFit="1" customWidth="1"/>
    <col min="15369" max="15615" width="8.81640625" style="5"/>
    <col min="15616" max="15616" width="8.81640625" style="5" bestFit="1" customWidth="1"/>
    <col min="15617" max="15617" width="36.453125" style="5" bestFit="1" customWidth="1"/>
    <col min="15618" max="15619" width="11.1796875" style="5" bestFit="1" customWidth="1"/>
    <col min="15620" max="15623" width="8.453125" style="5" bestFit="1" customWidth="1"/>
    <col min="15624" max="15624" width="8.1796875" style="5" bestFit="1" customWidth="1"/>
    <col min="15625" max="15871" width="8.81640625" style="5"/>
    <col min="15872" max="15872" width="8.81640625" style="5" bestFit="1" customWidth="1"/>
    <col min="15873" max="15873" width="36.453125" style="5" bestFit="1" customWidth="1"/>
    <col min="15874" max="15875" width="11.1796875" style="5" bestFit="1" customWidth="1"/>
    <col min="15876" max="15879" width="8.453125" style="5" bestFit="1" customWidth="1"/>
    <col min="15880" max="15880" width="8.1796875" style="5" bestFit="1" customWidth="1"/>
    <col min="15881" max="16127" width="8.81640625" style="5"/>
    <col min="16128" max="16128" width="8.81640625" style="5" bestFit="1" customWidth="1"/>
    <col min="16129" max="16129" width="36.453125" style="5" bestFit="1" customWidth="1"/>
    <col min="16130" max="16131" width="11.1796875" style="5" bestFit="1" customWidth="1"/>
    <col min="16132" max="16135" width="8.453125" style="5" bestFit="1" customWidth="1"/>
    <col min="16136" max="16136" width="8.1796875" style="5" bestFit="1" customWidth="1"/>
    <col min="16137" max="16384" width="8.81640625" style="5"/>
  </cols>
  <sheetData>
    <row r="1" spans="1:34" x14ac:dyDescent="0.25">
      <c r="B1" s="260" t="s">
        <v>28</v>
      </c>
    </row>
    <row r="2" spans="1:34" x14ac:dyDescent="0.25">
      <c r="B2" s="29"/>
    </row>
    <row r="3" spans="1:34" x14ac:dyDescent="0.25">
      <c r="B3" s="5" t="s">
        <v>25</v>
      </c>
      <c r="C3" s="109">
        <f>WACC!C25</f>
        <v>45139</v>
      </c>
    </row>
    <row r="4" spans="1:34" x14ac:dyDescent="0.25">
      <c r="AH4" s="5" t="s">
        <v>26</v>
      </c>
    </row>
    <row r="5" spans="1:34" s="24" customFormat="1" x14ac:dyDescent="0.25">
      <c r="B5" s="28" t="s">
        <v>0</v>
      </c>
      <c r="C5" s="131">
        <v>1</v>
      </c>
      <c r="D5" s="131">
        <f>C5+1</f>
        <v>2</v>
      </c>
      <c r="E5" s="131">
        <f>D5+1</f>
        <v>3</v>
      </c>
      <c r="F5" s="131">
        <f>E5+1</f>
        <v>4</v>
      </c>
      <c r="G5" s="131">
        <f>F5+1</f>
        <v>5</v>
      </c>
      <c r="H5" s="35"/>
      <c r="I5" s="35"/>
      <c r="J5" s="35"/>
      <c r="L5" s="5"/>
      <c r="M5" s="30"/>
    </row>
    <row r="6" spans="1:34" s="24" customFormat="1" x14ac:dyDescent="0.25">
      <c r="B6" s="28"/>
      <c r="C6" s="31"/>
      <c r="D6" s="31"/>
      <c r="E6" s="31"/>
      <c r="F6" s="31"/>
      <c r="G6" s="31"/>
      <c r="H6" s="35"/>
      <c r="I6" s="35"/>
      <c r="J6" s="35"/>
    </row>
    <row r="7" spans="1:34" x14ac:dyDescent="0.25">
      <c r="B7" s="5" t="s">
        <v>171</v>
      </c>
      <c r="C7" s="27">
        <f>'Income Statement'!C19</f>
        <v>-26168334.484198339</v>
      </c>
      <c r="D7" s="27">
        <f>'Income Statement'!D19</f>
        <v>60895419.723824434</v>
      </c>
      <c r="E7" s="27">
        <f>'Income Statement'!E19</f>
        <v>587512528.53938568</v>
      </c>
      <c r="F7" s="27">
        <f>'Income Statement'!F19</f>
        <v>2218818733.0024819</v>
      </c>
      <c r="G7" s="27">
        <f>'Income Statement'!G19</f>
        <v>5499000702.9788923</v>
      </c>
      <c r="H7" s="27"/>
      <c r="I7" s="27"/>
      <c r="J7" s="27"/>
    </row>
    <row r="8" spans="1:34" x14ac:dyDescent="0.25">
      <c r="A8" s="44">
        <f>'Income Statement'!$B$25</f>
        <v>0.25</v>
      </c>
      <c r="B8" s="5" t="s">
        <v>170</v>
      </c>
      <c r="C8" s="30"/>
      <c r="D8" s="25"/>
      <c r="E8" s="25"/>
      <c r="F8" s="25"/>
      <c r="G8" s="25"/>
      <c r="H8" s="132"/>
      <c r="I8" s="132"/>
      <c r="J8" s="132"/>
    </row>
    <row r="9" spans="1:34" x14ac:dyDescent="0.25">
      <c r="B9" s="22" t="s">
        <v>156</v>
      </c>
      <c r="C9" s="33">
        <f>IF(C7&gt;0,-C7*$A$8,0)</f>
        <v>0</v>
      </c>
      <c r="D9" s="33">
        <f>IF(D7&gt;0,-D7*$A$8,0)</f>
        <v>-15223854.930956108</v>
      </c>
      <c r="E9" s="33">
        <f>IF(E7&gt;0,-E7*$A$8,0)</f>
        <v>-146878132.13484642</v>
      </c>
      <c r="F9" s="33">
        <f>IF(F7&gt;0,-F7*$A$8,0)</f>
        <v>-554704683.25062048</v>
      </c>
      <c r="G9" s="33">
        <f>IF(G7&gt;0,-G7*$A$8,0)</f>
        <v>-1374750175.7447231</v>
      </c>
      <c r="H9" s="33"/>
      <c r="I9" s="33"/>
      <c r="J9" s="33"/>
    </row>
    <row r="10" spans="1:34" s="24" customFormat="1" x14ac:dyDescent="0.25">
      <c r="B10" s="24" t="s">
        <v>161</v>
      </c>
      <c r="C10" s="36">
        <f>C7+C9</f>
        <v>-26168334.484198339</v>
      </c>
      <c r="D10" s="36">
        <f>D7+D9</f>
        <v>45671564.792868324</v>
      </c>
      <c r="E10" s="36">
        <f>E7+E9</f>
        <v>440634396.40453923</v>
      </c>
      <c r="F10" s="36">
        <f>F7+F9</f>
        <v>1664114049.7518616</v>
      </c>
      <c r="G10" s="36">
        <f>G7+G9</f>
        <v>4124250527.234169</v>
      </c>
      <c r="H10" s="53"/>
      <c r="I10" s="53"/>
      <c r="J10" s="53"/>
      <c r="K10" s="5"/>
    </row>
    <row r="11" spans="1:34" x14ac:dyDescent="0.25">
      <c r="B11" s="22" t="s">
        <v>158</v>
      </c>
      <c r="C11" s="33">
        <f>Capex!C8</f>
        <v>813684.48419833765</v>
      </c>
      <c r="D11" s="33">
        <f>Capex!D8</f>
        <v>1596880.2761755688</v>
      </c>
      <c r="E11" s="33">
        <f>Capex!E8</f>
        <v>2363165.6272809845</v>
      </c>
      <c r="F11" s="33">
        <f>Capex!F8</f>
        <v>3324470.997518254</v>
      </c>
      <c r="G11" s="33">
        <f>Capex!G8</f>
        <v>4020703.921107545</v>
      </c>
      <c r="H11" s="33"/>
      <c r="I11" s="33"/>
      <c r="J11" s="33"/>
      <c r="M11" s="25"/>
    </row>
    <row r="12" spans="1:34" x14ac:dyDescent="0.25">
      <c r="B12" s="22" t="s">
        <v>157</v>
      </c>
      <c r="C12" s="33">
        <f>'Balance Sheet'!C47</f>
        <v>17250542.465753425</v>
      </c>
      <c r="D12" s="33">
        <f>'Balance Sheet'!D47-'Balance Sheet'!C47</f>
        <v>133793490.4109589</v>
      </c>
      <c r="E12" s="33">
        <f>'Balance Sheet'!E47-'Balance Sheet'!D47</f>
        <v>511963528.76712334</v>
      </c>
      <c r="F12" s="33">
        <f>'Balance Sheet'!F47-'Balance Sheet'!E47</f>
        <v>1496961665.7534246</v>
      </c>
      <c r="G12" s="33">
        <f>'Balance Sheet'!G47-'Balance Sheet'!F47</f>
        <v>2954789786.3013701</v>
      </c>
      <c r="H12" s="27"/>
      <c r="I12" s="27"/>
      <c r="J12" s="27"/>
    </row>
    <row r="13" spans="1:34" x14ac:dyDescent="0.25">
      <c r="B13" s="22" t="s">
        <v>159</v>
      </c>
      <c r="C13" s="33">
        <f>'Cash Flow Statements'!C23</f>
        <v>-10020000</v>
      </c>
      <c r="D13" s="33">
        <f>'Cash Flow Statements'!D23</f>
        <v>-105025000</v>
      </c>
      <c r="E13" s="33">
        <f>'Cash Flow Statements'!E23</f>
        <v>-6030000</v>
      </c>
      <c r="F13" s="33">
        <f>'Cash Flow Statements'!F23</f>
        <v>-8040000</v>
      </c>
      <c r="G13" s="33">
        <f>'Cash Flow Statements'!G23</f>
        <v>-8040000</v>
      </c>
      <c r="H13" s="27"/>
      <c r="I13" s="27"/>
      <c r="J13" s="27"/>
    </row>
    <row r="14" spans="1:34" s="24" customFormat="1" x14ac:dyDescent="0.25">
      <c r="B14" s="24" t="s">
        <v>162</v>
      </c>
      <c r="C14" s="36">
        <f>C10+C11-C12+C13</f>
        <v>-52625192.465753421</v>
      </c>
      <c r="D14" s="36">
        <f>D10+D11-D12+D13</f>
        <v>-191550045.34191501</v>
      </c>
      <c r="E14" s="36">
        <f>E10+E11-E12+E13</f>
        <v>-74995966.735303104</v>
      </c>
      <c r="F14" s="36">
        <f>F10+F11-F12+F13</f>
        <v>162436854.99595523</v>
      </c>
      <c r="G14" s="36">
        <f>G10+G11-G12+G13</f>
        <v>1165441444.8539066</v>
      </c>
      <c r="H14" s="53">
        <f>G14*(1+D23)</f>
        <v>1188750273.7509847</v>
      </c>
      <c r="I14" s="53"/>
      <c r="J14" s="53"/>
      <c r="K14" s="23"/>
    </row>
    <row r="15" spans="1:34" x14ac:dyDescent="0.25">
      <c r="A15" s="133">
        <f>WACC!F10</f>
        <v>0.24917497326364382</v>
      </c>
      <c r="B15" s="5" t="s">
        <v>160</v>
      </c>
      <c r="C15" s="27"/>
      <c r="D15" s="27"/>
      <c r="E15" s="27"/>
      <c r="F15" s="27"/>
      <c r="G15" s="27"/>
      <c r="H15" s="27"/>
      <c r="I15" s="27"/>
      <c r="J15" s="27"/>
      <c r="L15" s="32"/>
      <c r="M15" s="32"/>
      <c r="N15" s="32"/>
    </row>
    <row r="16" spans="1:34" x14ac:dyDescent="0.25">
      <c r="A16" s="26"/>
      <c r="B16" s="5" t="s">
        <v>135</v>
      </c>
      <c r="C16" s="27">
        <v>1</v>
      </c>
      <c r="D16" s="27">
        <f>C16+1</f>
        <v>2</v>
      </c>
      <c r="E16" s="27">
        <f>D16+1</f>
        <v>3</v>
      </c>
      <c r="F16" s="27">
        <f>E16+1</f>
        <v>4</v>
      </c>
      <c r="G16" s="27">
        <f>F16+1</f>
        <v>5</v>
      </c>
      <c r="H16" s="41"/>
      <c r="I16" s="41"/>
      <c r="J16" s="41"/>
      <c r="K16" s="41"/>
    </row>
    <row r="17" spans="2:21" x14ac:dyDescent="0.25">
      <c r="B17" s="22" t="s">
        <v>163</v>
      </c>
      <c r="C17" s="47">
        <f>(1+$A$15)^(-C16)</f>
        <v>0.8005283658440262</v>
      </c>
      <c r="D17" s="47">
        <f>(1+$A$15)^(-D16)</f>
        <v>0.64084566452090708</v>
      </c>
      <c r="E17" s="47">
        <f>(1+$A$15)^(-E16)</f>
        <v>0.51301513257715081</v>
      </c>
      <c r="F17" s="47">
        <f>(1+$A$15)^(-F16)</f>
        <v>0.41068316573524299</v>
      </c>
      <c r="G17" s="47">
        <f>(1+$A$15)^(-G16)</f>
        <v>0.32876352354568539</v>
      </c>
      <c r="H17" s="27"/>
      <c r="I17" s="27"/>
      <c r="J17" s="27"/>
    </row>
    <row r="18" spans="2:21" s="24" customFormat="1" x14ac:dyDescent="0.25">
      <c r="B18" s="24" t="s">
        <v>164</v>
      </c>
      <c r="C18" s="37">
        <f>C14*C17</f>
        <v>-42127959.326836944</v>
      </c>
      <c r="D18" s="37">
        <f>D14*D17</f>
        <v>-122754016.0961494</v>
      </c>
      <c r="E18" s="37">
        <f>E14*E17</f>
        <v>-38474065.817463115</v>
      </c>
      <c r="F18" s="37">
        <f>F14*F17</f>
        <v>66710081.841815516</v>
      </c>
      <c r="G18" s="37">
        <f>G14*G17</f>
        <v>383154635.89634496</v>
      </c>
      <c r="H18" s="53"/>
      <c r="I18" s="53"/>
      <c r="J18" s="53"/>
      <c r="M18" s="169"/>
      <c r="N18" s="169"/>
      <c r="O18" s="169"/>
      <c r="P18" s="169"/>
      <c r="Q18" s="169"/>
      <c r="R18" s="169"/>
    </row>
    <row r="19" spans="2:21" x14ac:dyDescent="0.25">
      <c r="C19" s="27"/>
      <c r="D19" s="42"/>
      <c r="E19" s="42"/>
      <c r="F19" s="42"/>
      <c r="G19" s="42"/>
      <c r="H19" s="42"/>
      <c r="I19" s="42"/>
      <c r="J19" s="42"/>
    </row>
    <row r="20" spans="2:21" x14ac:dyDescent="0.25">
      <c r="B20" s="172" t="s">
        <v>167</v>
      </c>
      <c r="C20" s="170"/>
      <c r="D20" s="171">
        <f>SUM(C18:G18)</f>
        <v>246508676.49771106</v>
      </c>
      <c r="E20" s="42"/>
      <c r="F20" s="42"/>
      <c r="G20" s="42"/>
      <c r="H20" s="42"/>
      <c r="I20" s="42"/>
      <c r="J20" s="42"/>
    </row>
    <row r="21" spans="2:21" x14ac:dyDescent="0.25">
      <c r="D21" s="27"/>
      <c r="E21" s="42"/>
      <c r="F21" s="42"/>
      <c r="G21" s="42"/>
      <c r="H21" s="42"/>
      <c r="I21" s="42"/>
      <c r="J21" s="42"/>
      <c r="L21" s="296" t="s">
        <v>19</v>
      </c>
      <c r="M21" s="296"/>
      <c r="N21" s="296"/>
      <c r="O21" s="296"/>
      <c r="P21" s="296"/>
      <c r="Q21" s="296"/>
      <c r="R21" s="296"/>
      <c r="S21" s="296"/>
      <c r="T21" s="296"/>
    </row>
    <row r="22" spans="2:21" ht="15" customHeight="1" x14ac:dyDescent="0.25">
      <c r="B22" s="24" t="s">
        <v>2</v>
      </c>
      <c r="D22" s="34"/>
      <c r="E22" s="37"/>
      <c r="F22" s="27"/>
      <c r="G22" s="27"/>
      <c r="H22" s="27"/>
      <c r="I22" s="27"/>
      <c r="J22" s="27"/>
      <c r="K22" s="54">
        <f>D27</f>
        <v>1951833315.7840152</v>
      </c>
      <c r="L22" s="45">
        <v>0.21</v>
      </c>
      <c r="M22" s="50">
        <f>L22+1%</f>
        <v>0.22</v>
      </c>
      <c r="N22" s="50">
        <f t="shared" ref="N22:T22" si="0">M22+1%</f>
        <v>0.23</v>
      </c>
      <c r="O22" s="50">
        <f t="shared" si="0"/>
        <v>0.24000000000000002</v>
      </c>
      <c r="P22" s="50">
        <f t="shared" si="0"/>
        <v>0.25</v>
      </c>
      <c r="Q22" s="50">
        <f t="shared" si="0"/>
        <v>0.26</v>
      </c>
      <c r="R22" s="50">
        <f t="shared" si="0"/>
        <v>0.27</v>
      </c>
      <c r="S22" s="50">
        <f t="shared" si="0"/>
        <v>0.28000000000000003</v>
      </c>
      <c r="T22" s="50">
        <f t="shared" si="0"/>
        <v>0.29000000000000004</v>
      </c>
      <c r="U22" s="30"/>
    </row>
    <row r="23" spans="2:21" x14ac:dyDescent="0.25">
      <c r="B23" s="5" t="s">
        <v>165</v>
      </c>
      <c r="D23" s="48">
        <v>0.02</v>
      </c>
      <c r="E23" s="37"/>
      <c r="F23" s="27"/>
      <c r="G23" s="27"/>
      <c r="H23" s="297"/>
      <c r="I23" s="168"/>
      <c r="J23" s="167"/>
      <c r="K23" s="51">
        <v>4.0000000000000001E-3</v>
      </c>
      <c r="L23" s="41">
        <f t="dataTable" ref="L23:T31" dt2D="1" dtr="1" r1="A15" r2="D23"/>
        <v>2498379023.2048168</v>
      </c>
      <c r="M23" s="41">
        <v>2295744251.9641094</v>
      </c>
      <c r="N23" s="41">
        <v>2114272724.5215218</v>
      </c>
      <c r="O23" s="41">
        <v>1951130365.8831191</v>
      </c>
      <c r="P23" s="41">
        <v>1803951399.1966846</v>
      </c>
      <c r="Q23" s="41">
        <v>1670746438.1146135</v>
      </c>
      <c r="R23" s="41">
        <v>1549831339.6860707</v>
      </c>
      <c r="S23" s="52">
        <v>1439771550.2555408</v>
      </c>
      <c r="T23" s="52">
        <v>1339338150.4530094</v>
      </c>
    </row>
    <row r="24" spans="2:21" x14ac:dyDescent="0.25">
      <c r="B24" s="5" t="s">
        <v>166</v>
      </c>
      <c r="D24" s="27">
        <f>H14/(A15-D23)</f>
        <v>5187085905.6823864</v>
      </c>
      <c r="E24" s="27"/>
      <c r="F24" s="27"/>
      <c r="G24" s="27"/>
      <c r="H24" s="297"/>
      <c r="I24" s="168"/>
      <c r="J24" s="167"/>
      <c r="K24" s="51">
        <f>K23+0.4%</f>
        <v>8.0000000000000002E-3</v>
      </c>
      <c r="L24" s="41">
        <v>2550641547.017817</v>
      </c>
      <c r="M24" s="41">
        <v>2341698060.9547663</v>
      </c>
      <c r="N24" s="41">
        <v>2154867354.7820735</v>
      </c>
      <c r="O24" s="41">
        <v>1987143732.4039841</v>
      </c>
      <c r="P24" s="41">
        <v>1836025901.3677628</v>
      </c>
      <c r="Q24" s="41">
        <v>1699416442.7365146</v>
      </c>
      <c r="R24" s="41">
        <v>1575544333.0505879</v>
      </c>
      <c r="S24" s="52">
        <v>1462904583.6524916</v>
      </c>
      <c r="T24" s="52">
        <v>1360210746.4377558</v>
      </c>
    </row>
    <row r="25" spans="2:21" x14ac:dyDescent="0.25">
      <c r="B25" s="172" t="s">
        <v>168</v>
      </c>
      <c r="C25" s="172"/>
      <c r="D25" s="171">
        <f>D24*G17</f>
        <v>1705324639.286304</v>
      </c>
      <c r="E25" s="27"/>
      <c r="F25" s="23"/>
      <c r="G25" s="27"/>
      <c r="H25" s="297"/>
      <c r="I25" s="168"/>
      <c r="J25" s="167"/>
      <c r="K25" s="51">
        <f t="shared" ref="K25:K31" si="1">K24+0.4%</f>
        <v>1.2E-2</v>
      </c>
      <c r="L25" s="41">
        <v>2605015687.9545751</v>
      </c>
      <c r="M25" s="41">
        <v>2389419324.137372</v>
      </c>
      <c r="N25" s="55">
        <v>2196951696.2448473</v>
      </c>
      <c r="O25" s="55">
        <v>2024420725.8203185</v>
      </c>
      <c r="P25" s="55">
        <v>1869178538.0656002</v>
      </c>
      <c r="Q25" s="55">
        <v>1729011286.2171867</v>
      </c>
      <c r="R25" s="55">
        <v>1602054628.534935</v>
      </c>
      <c r="S25" s="52">
        <v>1486728155.3597989</v>
      </c>
      <c r="T25" s="52">
        <v>1381683992.6666679</v>
      </c>
    </row>
    <row r="26" spans="2:21" ht="13.5" thickBot="1" x14ac:dyDescent="0.3">
      <c r="E26" s="37"/>
      <c r="F26" s="27"/>
      <c r="G26" s="27"/>
      <c r="H26" s="297"/>
      <c r="I26" s="168"/>
      <c r="J26" s="167"/>
      <c r="K26" s="51">
        <f t="shared" si="1"/>
        <v>1.6E-2</v>
      </c>
      <c r="L26" s="41">
        <v>2661632061.5072813</v>
      </c>
      <c r="M26" s="41">
        <v>2439012009.4055696</v>
      </c>
      <c r="N26" s="55">
        <v>2240609284.117444</v>
      </c>
      <c r="O26" s="55">
        <v>2063029040.4300931</v>
      </c>
      <c r="P26" s="55">
        <v>1903464598.2402868</v>
      </c>
      <c r="Q26" s="55">
        <v>1759576452.4349298</v>
      </c>
      <c r="R26" s="55">
        <v>1629399893.9557972</v>
      </c>
      <c r="S26" s="52">
        <v>1511273653.4824791</v>
      </c>
      <c r="T26" s="52">
        <v>1403784194.9898546</v>
      </c>
    </row>
    <row r="27" spans="2:21" ht="13.5" thickBot="1" x14ac:dyDescent="0.3">
      <c r="B27" s="38" t="s">
        <v>169</v>
      </c>
      <c r="C27" s="39"/>
      <c r="D27" s="40">
        <f>D20+D25</f>
        <v>1951833315.7840152</v>
      </c>
      <c r="E27" s="27"/>
      <c r="F27" s="27"/>
      <c r="G27" s="27"/>
      <c r="H27" s="297"/>
      <c r="I27" s="168"/>
      <c r="J27" s="167"/>
      <c r="K27" s="51">
        <f t="shared" si="1"/>
        <v>0.02</v>
      </c>
      <c r="L27" s="41">
        <v>2720632282.3674703</v>
      </c>
      <c r="M27" s="41">
        <v>2490588402.0844955</v>
      </c>
      <c r="N27" s="55">
        <v>2285930018.1947112</v>
      </c>
      <c r="O27" s="55">
        <v>2103041293.7529504</v>
      </c>
      <c r="P27" s="55">
        <v>1938943217.0297446</v>
      </c>
      <c r="Q27" s="55">
        <v>1791160457.526598</v>
      </c>
      <c r="R27" s="55">
        <v>1657620207.8701267</v>
      </c>
      <c r="S27" s="52">
        <v>1536574397.701242</v>
      </c>
      <c r="T27" s="52">
        <v>1426539218.1226172</v>
      </c>
    </row>
    <row r="28" spans="2:21" s="24" customFormat="1" x14ac:dyDescent="0.25">
      <c r="D28" s="37"/>
      <c r="E28" s="37"/>
      <c r="F28" s="37"/>
      <c r="G28" s="37"/>
      <c r="H28" s="297"/>
      <c r="I28" s="168"/>
      <c r="J28" s="167"/>
      <c r="K28" s="51">
        <f t="shared" si="1"/>
        <v>2.4E-2</v>
      </c>
      <c r="L28" s="41">
        <v>2782170147.1356249</v>
      </c>
      <c r="M28" s="41">
        <v>2544269953.6482759</v>
      </c>
      <c r="N28" s="55">
        <v>2333010780.7798343</v>
      </c>
      <c r="O28" s="55">
        <v>2144535482.3840623</v>
      </c>
      <c r="P28" s="55">
        <v>1975677716.1303346</v>
      </c>
      <c r="Q28" s="55">
        <v>1823815106.8586617</v>
      </c>
      <c r="R28" s="55">
        <v>1686758255.5702884</v>
      </c>
      <c r="S28" s="52">
        <v>1562665790.1768413</v>
      </c>
      <c r="T28" s="52">
        <v>1449978602.853358</v>
      </c>
    </row>
    <row r="29" spans="2:21" x14ac:dyDescent="0.25">
      <c r="D29" s="27"/>
      <c r="E29" s="27"/>
      <c r="F29" s="27"/>
      <c r="G29" s="27"/>
      <c r="H29" s="297"/>
      <c r="I29" s="168"/>
      <c r="J29" s="167"/>
      <c r="K29" s="51">
        <f t="shared" si="1"/>
        <v>2.8000000000000001E-2</v>
      </c>
      <c r="L29" s="41">
        <v>2846412972.9924893</v>
      </c>
      <c r="M29" s="41">
        <v>2600188236.5272136</v>
      </c>
      <c r="N29" s="55">
        <v>2381956128.0217929</v>
      </c>
      <c r="O29" s="55">
        <v>2187595489.4540834</v>
      </c>
      <c r="P29" s="55">
        <v>2013735980.9642787</v>
      </c>
      <c r="Q29" s="55">
        <v>1857595778.5814862</v>
      </c>
      <c r="R29" s="55">
        <v>1716859544.5167363</v>
      </c>
      <c r="S29" s="52">
        <v>1589585480.8262691</v>
      </c>
      <c r="T29" s="52">
        <v>1474133693.9880905</v>
      </c>
    </row>
    <row r="30" spans="2:21" x14ac:dyDescent="0.25">
      <c r="D30" s="27"/>
      <c r="E30" s="27"/>
      <c r="F30" s="27"/>
      <c r="G30" s="27"/>
      <c r="H30" s="297"/>
      <c r="I30" s="168"/>
      <c r="J30" s="167"/>
      <c r="K30" s="51">
        <f t="shared" si="1"/>
        <v>3.2000000000000001E-2</v>
      </c>
      <c r="L30" s="41">
        <v>2913543116.8653927</v>
      </c>
      <c r="M30" s="41">
        <v>2658486020.8052549</v>
      </c>
      <c r="N30" s="41">
        <v>2432879065.0513058</v>
      </c>
      <c r="O30" s="41">
        <v>2232311650.6421828</v>
      </c>
      <c r="P30" s="41">
        <v>2053190879.3701105</v>
      </c>
      <c r="Q30" s="41">
        <v>1892561737.0314276</v>
      </c>
      <c r="R30" s="41">
        <v>1747972641.4949975</v>
      </c>
      <c r="S30" s="52">
        <v>1617373548.5934196</v>
      </c>
      <c r="T30" s="52">
        <v>1499037780.1967683</v>
      </c>
    </row>
    <row r="31" spans="2:21" x14ac:dyDescent="0.25">
      <c r="D31" s="27"/>
      <c r="E31" s="27"/>
      <c r="F31" s="27"/>
      <c r="G31" s="27"/>
      <c r="H31" s="297"/>
      <c r="I31" s="168"/>
      <c r="J31" s="167"/>
      <c r="K31" s="51">
        <f t="shared" si="1"/>
        <v>3.6000000000000004E-2</v>
      </c>
      <c r="L31" s="41">
        <v>2983759704.1347508</v>
      </c>
      <c r="M31" s="41">
        <v>2719318491.3562546</v>
      </c>
      <c r="N31" s="41">
        <v>2485901917.009871</v>
      </c>
      <c r="O31" s="41">
        <v>2278781386.7788348</v>
      </c>
      <c r="P31" s="41">
        <v>2094120727.2490578</v>
      </c>
      <c r="Q31" s="41">
        <v>1928776479.7117236</v>
      </c>
      <c r="R31" s="41">
        <v>1780149434.0964472</v>
      </c>
      <c r="S31" s="52">
        <v>1646072700.5496578</v>
      </c>
      <c r="T31" s="52">
        <v>1524726247.073436</v>
      </c>
    </row>
    <row r="32" spans="2:21" s="24" customFormat="1" x14ac:dyDescent="0.25">
      <c r="D32" s="37"/>
      <c r="E32" s="37"/>
      <c r="F32" s="37"/>
      <c r="G32" s="37"/>
      <c r="H32" s="37"/>
      <c r="I32" s="37"/>
      <c r="J32" s="37"/>
      <c r="K32" s="49"/>
    </row>
  </sheetData>
  <mergeCells count="2">
    <mergeCell ref="L21:T21"/>
    <mergeCell ref="H23:H31"/>
  </mergeCells>
  <pageMargins left="0.7" right="0.7" top="0.75" bottom="0.75" header="0.3" footer="0.3"/>
  <pageSetup paperSize="1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F5D95-77A1-43E6-BC85-D2944FF79E9A}">
  <sheetPr>
    <tabColor theme="7" tint="0.59999389629810485"/>
    <pageSetUpPr fitToPage="1"/>
  </sheetPr>
  <dimension ref="A1:G28"/>
  <sheetViews>
    <sheetView showGridLines="0" workbookViewId="0">
      <selection activeCell="B1" sqref="B1"/>
    </sheetView>
  </sheetViews>
  <sheetFormatPr defaultColWidth="9.1796875" defaultRowHeight="13" x14ac:dyDescent="0.3"/>
  <cols>
    <col min="1" max="1" width="9.1796875" style="229" customWidth="1"/>
    <col min="2" max="2" width="43.6328125" style="229" customWidth="1"/>
    <col min="3" max="7" width="16.36328125" style="229" customWidth="1"/>
    <col min="8" max="16384" width="9.1796875" style="229"/>
  </cols>
  <sheetData>
    <row r="1" spans="1:7" x14ac:dyDescent="0.3">
      <c r="B1" s="260" t="s">
        <v>28</v>
      </c>
    </row>
    <row r="2" spans="1:7" x14ac:dyDescent="0.3">
      <c r="B2" s="230"/>
    </row>
    <row r="3" spans="1:7" x14ac:dyDescent="0.3">
      <c r="A3" s="231">
        <f>WACC!C25</f>
        <v>45139</v>
      </c>
      <c r="B3" s="5" t="s">
        <v>25</v>
      </c>
    </row>
    <row r="4" spans="1:7" x14ac:dyDescent="0.3">
      <c r="A4" s="232" t="s">
        <v>194</v>
      </c>
      <c r="B4" s="229" t="s">
        <v>195</v>
      </c>
    </row>
    <row r="5" spans="1:7" x14ac:dyDescent="0.3">
      <c r="B5" s="230"/>
    </row>
    <row r="6" spans="1:7" x14ac:dyDescent="0.3">
      <c r="B6" s="28" t="s">
        <v>0</v>
      </c>
      <c r="C6" s="233">
        <v>1</v>
      </c>
      <c r="D6" s="233">
        <f>C6+1</f>
        <v>2</v>
      </c>
      <c r="E6" s="233">
        <f>D6+1</f>
        <v>3</v>
      </c>
      <c r="F6" s="233">
        <f>E6+1</f>
        <v>4</v>
      </c>
      <c r="G6" s="233">
        <f>F6+1</f>
        <v>5</v>
      </c>
    </row>
    <row r="7" spans="1:7" x14ac:dyDescent="0.3">
      <c r="B7" s="230"/>
    </row>
    <row r="8" spans="1:7" s="234" customFormat="1" x14ac:dyDescent="0.3">
      <c r="B8" s="235" t="s">
        <v>196</v>
      </c>
      <c r="C8" s="236">
        <f>Summary!I19</f>
        <v>150000000</v>
      </c>
      <c r="D8" s="237"/>
      <c r="E8" s="237"/>
      <c r="F8" s="237"/>
      <c r="G8" s="237"/>
    </row>
    <row r="9" spans="1:7" x14ac:dyDescent="0.3">
      <c r="C9" s="238">
        <v>1</v>
      </c>
      <c r="D9" s="238">
        <v>2</v>
      </c>
      <c r="E9" s="238">
        <v>3</v>
      </c>
      <c r="F9" s="238">
        <v>4</v>
      </c>
      <c r="G9" s="238">
        <v>5</v>
      </c>
    </row>
    <row r="10" spans="1:7" x14ac:dyDescent="0.3">
      <c r="B10" s="229" t="s">
        <v>147</v>
      </c>
      <c r="C10" s="57">
        <f>'Income Statement'!C4</f>
        <v>26235200</v>
      </c>
      <c r="D10" s="57">
        <f>'Income Statement'!D4</f>
        <v>229712800</v>
      </c>
      <c r="E10" s="57">
        <f>'Income Statement'!E4</f>
        <v>1008324000</v>
      </c>
      <c r="F10" s="57">
        <f>'Income Statement'!F4</f>
        <v>3284953200</v>
      </c>
      <c r="G10" s="57">
        <f>'Income Statement'!G4</f>
        <v>7778696000</v>
      </c>
    </row>
    <row r="11" spans="1:7" x14ac:dyDescent="0.3">
      <c r="B11" s="229" t="s">
        <v>62</v>
      </c>
      <c r="C11" s="57">
        <f>'Income Statement'!C15</f>
        <v>-25354650</v>
      </c>
      <c r="D11" s="57">
        <f>'Income Statement'!D15</f>
        <v>62492300</v>
      </c>
      <c r="E11" s="57">
        <f>'Income Statement'!E15</f>
        <v>589875694.16666663</v>
      </c>
      <c r="F11" s="57">
        <f>'Income Statement'!F15</f>
        <v>2222143204</v>
      </c>
      <c r="G11" s="57">
        <f>'Income Statement'!G15</f>
        <v>5503021406.8999996</v>
      </c>
    </row>
    <row r="12" spans="1:7" x14ac:dyDescent="0.3">
      <c r="B12" s="229" t="s">
        <v>197</v>
      </c>
      <c r="C12" s="57">
        <f>'Income Statement'!C27</f>
        <v>-26168334.484198339</v>
      </c>
      <c r="D12" s="57">
        <f>'Income Statement'!D27</f>
        <v>45671564.792868324</v>
      </c>
      <c r="E12" s="57">
        <f>'Income Statement'!E27</f>
        <v>440634396.40453923</v>
      </c>
      <c r="F12" s="57">
        <f>'Income Statement'!F27</f>
        <v>1664114049.7518616</v>
      </c>
      <c r="G12" s="57">
        <f>'Income Statement'!G27</f>
        <v>4124250527.234169</v>
      </c>
    </row>
    <row r="13" spans="1:7" x14ac:dyDescent="0.3">
      <c r="B13" s="230"/>
    </row>
    <row r="14" spans="1:7" s="234" customFormat="1" x14ac:dyDescent="0.3">
      <c r="B14" s="235" t="s">
        <v>198</v>
      </c>
      <c r="C14" s="239">
        <v>5</v>
      </c>
    </row>
    <row r="16" spans="1:7" x14ac:dyDescent="0.3">
      <c r="B16" s="240" t="s">
        <v>199</v>
      </c>
      <c r="C16" s="240"/>
      <c r="D16" s="240"/>
      <c r="E16" s="240"/>
      <c r="F16" s="240"/>
      <c r="G16" s="240"/>
    </row>
    <row r="17" spans="1:7" x14ac:dyDescent="0.3">
      <c r="B17" s="229" t="s">
        <v>200</v>
      </c>
      <c r="C17" s="241" t="s">
        <v>197</v>
      </c>
    </row>
    <row r="18" spans="1:7" x14ac:dyDescent="0.3">
      <c r="B18" s="229" t="s">
        <v>201</v>
      </c>
      <c r="C18" s="242">
        <v>6</v>
      </c>
    </row>
    <row r="19" spans="1:7" x14ac:dyDescent="0.3">
      <c r="B19" s="229" t="s">
        <v>202</v>
      </c>
      <c r="C19" s="60">
        <f>IF(HLOOKUP(C14,C9:G12,MATCH(C17,B9:B12,0))*C18&gt;0,HLOOKUP(C14,C9:G12,MATCH(C17,B9:B12,0))*C18,"error, please pick a positive denominator")</f>
        <v>24745503163.405014</v>
      </c>
      <c r="D19" s="243"/>
    </row>
    <row r="21" spans="1:7" x14ac:dyDescent="0.3">
      <c r="A21" s="133">
        <f>WACC!F10</f>
        <v>0.24917497326364382</v>
      </c>
      <c r="B21" s="229" t="s">
        <v>203</v>
      </c>
      <c r="C21" s="244"/>
    </row>
    <row r="22" spans="1:7" x14ac:dyDescent="0.3">
      <c r="C22" s="244"/>
    </row>
    <row r="23" spans="1:7" x14ac:dyDescent="0.3">
      <c r="B23" s="240" t="s">
        <v>204</v>
      </c>
      <c r="C23" s="240"/>
      <c r="D23" s="240"/>
      <c r="E23" s="240"/>
      <c r="F23" s="240"/>
      <c r="G23" s="240"/>
    </row>
    <row r="24" spans="1:7" x14ac:dyDescent="0.3">
      <c r="B24" s="229" t="s">
        <v>205</v>
      </c>
      <c r="C24" s="57">
        <f>C19/(1+A21)^C14</f>
        <v>8135418811.9119368</v>
      </c>
    </row>
    <row r="25" spans="1:7" x14ac:dyDescent="0.3">
      <c r="B25" s="229" t="s">
        <v>206</v>
      </c>
      <c r="C25" s="57">
        <f>C24-C8</f>
        <v>7985418811.9119368</v>
      </c>
      <c r="D25" s="245" t="str">
        <f>"aka an "&amp;C8&amp;" on "&amp;TEXT(C25,"0")&amp;" round"</f>
        <v>aka an 150000000 on 7985418812 round</v>
      </c>
    </row>
    <row r="26" spans="1:7" x14ac:dyDescent="0.3">
      <c r="A26" s="229" t="s">
        <v>207</v>
      </c>
      <c r="B26" s="234" t="s">
        <v>208</v>
      </c>
      <c r="C26" s="246">
        <f>C8/C24</f>
        <v>1.8437895266113277E-2</v>
      </c>
    </row>
    <row r="27" spans="1:7" ht="13.5" thickBot="1" x14ac:dyDescent="0.35"/>
    <row r="28" spans="1:7" ht="13.5" thickBot="1" x14ac:dyDescent="0.35">
      <c r="B28" s="38" t="s">
        <v>209</v>
      </c>
      <c r="C28" s="247">
        <f>C25</f>
        <v>7985418811.9119368</v>
      </c>
      <c r="D28" s="248"/>
    </row>
  </sheetData>
  <dataValidations count="2">
    <dataValidation type="list" allowBlank="1" showInputMessage="1" showErrorMessage="1" sqref="C14" xr:uid="{AF4D0C80-BD84-4726-9061-77C141FF3D83}">
      <formula1>$C$6:$G$6</formula1>
    </dataValidation>
    <dataValidation type="list" allowBlank="1" showInputMessage="1" showErrorMessage="1" sqref="C17" xr:uid="{CD25B962-455E-4C8F-BDBD-93960917157A}">
      <formula1>$B$10:$B$12</formula1>
    </dataValidation>
  </dataValidations>
  <pageMargins left="0.7" right="0.7" top="0.75" bottom="0.75" header="0.3" footer="0.3"/>
  <pageSetup scale="8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B1:K29"/>
  <sheetViews>
    <sheetView showGridLines="0" topLeftCell="A10" zoomScaleNormal="100" workbookViewId="0">
      <selection activeCell="G8" sqref="G8"/>
    </sheetView>
  </sheetViews>
  <sheetFormatPr defaultColWidth="8.81640625" defaultRowHeight="13" x14ac:dyDescent="0.25"/>
  <cols>
    <col min="1" max="1" width="8.81640625" style="5"/>
    <col min="2" max="2" width="30.453125" style="5" customWidth="1"/>
    <col min="3" max="3" width="14.81640625" style="5" bestFit="1" customWidth="1"/>
    <col min="4" max="4" width="20.1796875" style="5" customWidth="1"/>
    <col min="5" max="5" width="6.453125" style="5" customWidth="1"/>
    <col min="6" max="6" width="18.81640625" style="5" customWidth="1"/>
    <col min="7" max="8" width="14.81640625" style="5" bestFit="1" customWidth="1"/>
    <col min="9" max="9" width="5.453125" style="5" customWidth="1"/>
    <col min="10" max="10" width="26" style="5" bestFit="1" customWidth="1"/>
    <col min="11" max="11" width="11" style="61" bestFit="1" customWidth="1"/>
    <col min="12" max="12" width="17.453125" style="5" bestFit="1" customWidth="1"/>
    <col min="13" max="13" width="8.81640625" style="5"/>
    <col min="14" max="14" width="19.1796875" style="5" bestFit="1" customWidth="1"/>
    <col min="15" max="257" width="8.81640625" style="5"/>
    <col min="258" max="258" width="30.453125" style="5" customWidth="1"/>
    <col min="259" max="259" width="14.81640625" style="5" bestFit="1" customWidth="1"/>
    <col min="260" max="260" width="20.453125" style="5" bestFit="1" customWidth="1"/>
    <col min="261" max="261" width="11.81640625" style="5" bestFit="1" customWidth="1"/>
    <col min="262" max="262" width="18.81640625" style="5" customWidth="1"/>
    <col min="263" max="264" width="14.81640625" style="5" bestFit="1" customWidth="1"/>
    <col min="265" max="265" width="17.453125" style="5" bestFit="1" customWidth="1"/>
    <col min="266" max="266" width="11.453125" style="5" customWidth="1"/>
    <col min="267" max="267" width="8.81640625" style="5"/>
    <col min="268" max="268" width="17.453125" style="5" bestFit="1" customWidth="1"/>
    <col min="269" max="269" width="8.81640625" style="5"/>
    <col min="270" max="270" width="7.1796875" style="5" bestFit="1" customWidth="1"/>
    <col min="271" max="513" width="8.81640625" style="5"/>
    <col min="514" max="514" width="30.453125" style="5" customWidth="1"/>
    <col min="515" max="515" width="14.81640625" style="5" bestFit="1" customWidth="1"/>
    <col min="516" max="516" width="20.453125" style="5" bestFit="1" customWidth="1"/>
    <col min="517" max="517" width="11.81640625" style="5" bestFit="1" customWidth="1"/>
    <col min="518" max="518" width="18.81640625" style="5" customWidth="1"/>
    <col min="519" max="520" width="14.81640625" style="5" bestFit="1" customWidth="1"/>
    <col min="521" max="521" width="17.453125" style="5" bestFit="1" customWidth="1"/>
    <col min="522" max="522" width="11.453125" style="5" customWidth="1"/>
    <col min="523" max="523" width="8.81640625" style="5"/>
    <col min="524" max="524" width="17.453125" style="5" bestFit="1" customWidth="1"/>
    <col min="525" max="525" width="8.81640625" style="5"/>
    <col min="526" max="526" width="7.1796875" style="5" bestFit="1" customWidth="1"/>
    <col min="527" max="769" width="8.81640625" style="5"/>
    <col min="770" max="770" width="30.453125" style="5" customWidth="1"/>
    <col min="771" max="771" width="14.81640625" style="5" bestFit="1" customWidth="1"/>
    <col min="772" max="772" width="20.453125" style="5" bestFit="1" customWidth="1"/>
    <col min="773" max="773" width="11.81640625" style="5" bestFit="1" customWidth="1"/>
    <col min="774" max="774" width="18.81640625" style="5" customWidth="1"/>
    <col min="775" max="776" width="14.81640625" style="5" bestFit="1" customWidth="1"/>
    <col min="777" max="777" width="17.453125" style="5" bestFit="1" customWidth="1"/>
    <col min="778" max="778" width="11.453125" style="5" customWidth="1"/>
    <col min="779" max="779" width="8.81640625" style="5"/>
    <col min="780" max="780" width="17.453125" style="5" bestFit="1" customWidth="1"/>
    <col min="781" max="781" width="8.81640625" style="5"/>
    <col min="782" max="782" width="7.1796875" style="5" bestFit="1" customWidth="1"/>
    <col min="783" max="1025" width="8.81640625" style="5"/>
    <col min="1026" max="1026" width="30.453125" style="5" customWidth="1"/>
    <col min="1027" max="1027" width="14.81640625" style="5" bestFit="1" customWidth="1"/>
    <col min="1028" max="1028" width="20.453125" style="5" bestFit="1" customWidth="1"/>
    <col min="1029" max="1029" width="11.81640625" style="5" bestFit="1" customWidth="1"/>
    <col min="1030" max="1030" width="18.81640625" style="5" customWidth="1"/>
    <col min="1031" max="1032" width="14.81640625" style="5" bestFit="1" customWidth="1"/>
    <col min="1033" max="1033" width="17.453125" style="5" bestFit="1" customWidth="1"/>
    <col min="1034" max="1034" width="11.453125" style="5" customWidth="1"/>
    <col min="1035" max="1035" width="8.81640625" style="5"/>
    <col min="1036" max="1036" width="17.453125" style="5" bestFit="1" customWidth="1"/>
    <col min="1037" max="1037" width="8.81640625" style="5"/>
    <col min="1038" max="1038" width="7.1796875" style="5" bestFit="1" customWidth="1"/>
    <col min="1039" max="1281" width="8.81640625" style="5"/>
    <col min="1282" max="1282" width="30.453125" style="5" customWidth="1"/>
    <col min="1283" max="1283" width="14.81640625" style="5" bestFit="1" customWidth="1"/>
    <col min="1284" max="1284" width="20.453125" style="5" bestFit="1" customWidth="1"/>
    <col min="1285" max="1285" width="11.81640625" style="5" bestFit="1" customWidth="1"/>
    <col min="1286" max="1286" width="18.81640625" style="5" customWidth="1"/>
    <col min="1287" max="1288" width="14.81640625" style="5" bestFit="1" customWidth="1"/>
    <col min="1289" max="1289" width="17.453125" style="5" bestFit="1" customWidth="1"/>
    <col min="1290" max="1290" width="11.453125" style="5" customWidth="1"/>
    <col min="1291" max="1291" width="8.81640625" style="5"/>
    <col min="1292" max="1292" width="17.453125" style="5" bestFit="1" customWidth="1"/>
    <col min="1293" max="1293" width="8.81640625" style="5"/>
    <col min="1294" max="1294" width="7.1796875" style="5" bestFit="1" customWidth="1"/>
    <col min="1295" max="1537" width="8.81640625" style="5"/>
    <col min="1538" max="1538" width="30.453125" style="5" customWidth="1"/>
    <col min="1539" max="1539" width="14.81640625" style="5" bestFit="1" customWidth="1"/>
    <col min="1540" max="1540" width="20.453125" style="5" bestFit="1" customWidth="1"/>
    <col min="1541" max="1541" width="11.81640625" style="5" bestFit="1" customWidth="1"/>
    <col min="1542" max="1542" width="18.81640625" style="5" customWidth="1"/>
    <col min="1543" max="1544" width="14.81640625" style="5" bestFit="1" customWidth="1"/>
    <col min="1545" max="1545" width="17.453125" style="5" bestFit="1" customWidth="1"/>
    <col min="1546" max="1546" width="11.453125" style="5" customWidth="1"/>
    <col min="1547" max="1547" width="8.81640625" style="5"/>
    <col min="1548" max="1548" width="17.453125" style="5" bestFit="1" customWidth="1"/>
    <col min="1549" max="1549" width="8.81640625" style="5"/>
    <col min="1550" max="1550" width="7.1796875" style="5" bestFit="1" customWidth="1"/>
    <col min="1551" max="1793" width="8.81640625" style="5"/>
    <col min="1794" max="1794" width="30.453125" style="5" customWidth="1"/>
    <col min="1795" max="1795" width="14.81640625" style="5" bestFit="1" customWidth="1"/>
    <col min="1796" max="1796" width="20.453125" style="5" bestFit="1" customWidth="1"/>
    <col min="1797" max="1797" width="11.81640625" style="5" bestFit="1" customWidth="1"/>
    <col min="1798" max="1798" width="18.81640625" style="5" customWidth="1"/>
    <col min="1799" max="1800" width="14.81640625" style="5" bestFit="1" customWidth="1"/>
    <col min="1801" max="1801" width="17.453125" style="5" bestFit="1" customWidth="1"/>
    <col min="1802" max="1802" width="11.453125" style="5" customWidth="1"/>
    <col min="1803" max="1803" width="8.81640625" style="5"/>
    <col min="1804" max="1804" width="17.453125" style="5" bestFit="1" customWidth="1"/>
    <col min="1805" max="1805" width="8.81640625" style="5"/>
    <col min="1806" max="1806" width="7.1796875" style="5" bestFit="1" customWidth="1"/>
    <col min="1807" max="2049" width="8.81640625" style="5"/>
    <col min="2050" max="2050" width="30.453125" style="5" customWidth="1"/>
    <col min="2051" max="2051" width="14.81640625" style="5" bestFit="1" customWidth="1"/>
    <col min="2052" max="2052" width="20.453125" style="5" bestFit="1" customWidth="1"/>
    <col min="2053" max="2053" width="11.81640625" style="5" bestFit="1" customWidth="1"/>
    <col min="2054" max="2054" width="18.81640625" style="5" customWidth="1"/>
    <col min="2055" max="2056" width="14.81640625" style="5" bestFit="1" customWidth="1"/>
    <col min="2057" max="2057" width="17.453125" style="5" bestFit="1" customWidth="1"/>
    <col min="2058" max="2058" width="11.453125" style="5" customWidth="1"/>
    <col min="2059" max="2059" width="8.81640625" style="5"/>
    <col min="2060" max="2060" width="17.453125" style="5" bestFit="1" customWidth="1"/>
    <col min="2061" max="2061" width="8.81640625" style="5"/>
    <col min="2062" max="2062" width="7.1796875" style="5" bestFit="1" customWidth="1"/>
    <col min="2063" max="2305" width="8.81640625" style="5"/>
    <col min="2306" max="2306" width="30.453125" style="5" customWidth="1"/>
    <col min="2307" max="2307" width="14.81640625" style="5" bestFit="1" customWidth="1"/>
    <col min="2308" max="2308" width="20.453125" style="5" bestFit="1" customWidth="1"/>
    <col min="2309" max="2309" width="11.81640625" style="5" bestFit="1" customWidth="1"/>
    <col min="2310" max="2310" width="18.81640625" style="5" customWidth="1"/>
    <col min="2311" max="2312" width="14.81640625" style="5" bestFit="1" customWidth="1"/>
    <col min="2313" max="2313" width="17.453125" style="5" bestFit="1" customWidth="1"/>
    <col min="2314" max="2314" width="11.453125" style="5" customWidth="1"/>
    <col min="2315" max="2315" width="8.81640625" style="5"/>
    <col min="2316" max="2316" width="17.453125" style="5" bestFit="1" customWidth="1"/>
    <col min="2317" max="2317" width="8.81640625" style="5"/>
    <col min="2318" max="2318" width="7.1796875" style="5" bestFit="1" customWidth="1"/>
    <col min="2319" max="2561" width="8.81640625" style="5"/>
    <col min="2562" max="2562" width="30.453125" style="5" customWidth="1"/>
    <col min="2563" max="2563" width="14.81640625" style="5" bestFit="1" customWidth="1"/>
    <col min="2564" max="2564" width="20.453125" style="5" bestFit="1" customWidth="1"/>
    <col min="2565" max="2565" width="11.81640625" style="5" bestFit="1" customWidth="1"/>
    <col min="2566" max="2566" width="18.81640625" style="5" customWidth="1"/>
    <col min="2567" max="2568" width="14.81640625" style="5" bestFit="1" customWidth="1"/>
    <col min="2569" max="2569" width="17.453125" style="5" bestFit="1" customWidth="1"/>
    <col min="2570" max="2570" width="11.453125" style="5" customWidth="1"/>
    <col min="2571" max="2571" width="8.81640625" style="5"/>
    <col min="2572" max="2572" width="17.453125" style="5" bestFit="1" customWidth="1"/>
    <col min="2573" max="2573" width="8.81640625" style="5"/>
    <col min="2574" max="2574" width="7.1796875" style="5" bestFit="1" customWidth="1"/>
    <col min="2575" max="2817" width="8.81640625" style="5"/>
    <col min="2818" max="2818" width="30.453125" style="5" customWidth="1"/>
    <col min="2819" max="2819" width="14.81640625" style="5" bestFit="1" customWidth="1"/>
    <col min="2820" max="2820" width="20.453125" style="5" bestFit="1" customWidth="1"/>
    <col min="2821" max="2821" width="11.81640625" style="5" bestFit="1" customWidth="1"/>
    <col min="2822" max="2822" width="18.81640625" style="5" customWidth="1"/>
    <col min="2823" max="2824" width="14.81640625" style="5" bestFit="1" customWidth="1"/>
    <col min="2825" max="2825" width="17.453125" style="5" bestFit="1" customWidth="1"/>
    <col min="2826" max="2826" width="11.453125" style="5" customWidth="1"/>
    <col min="2827" max="2827" width="8.81640625" style="5"/>
    <col min="2828" max="2828" width="17.453125" style="5" bestFit="1" customWidth="1"/>
    <col min="2829" max="2829" width="8.81640625" style="5"/>
    <col min="2830" max="2830" width="7.1796875" style="5" bestFit="1" customWidth="1"/>
    <col min="2831" max="3073" width="8.81640625" style="5"/>
    <col min="3074" max="3074" width="30.453125" style="5" customWidth="1"/>
    <col min="3075" max="3075" width="14.81640625" style="5" bestFit="1" customWidth="1"/>
    <col min="3076" max="3076" width="20.453125" style="5" bestFit="1" customWidth="1"/>
    <col min="3077" max="3077" width="11.81640625" style="5" bestFit="1" customWidth="1"/>
    <col min="3078" max="3078" width="18.81640625" style="5" customWidth="1"/>
    <col min="3079" max="3080" width="14.81640625" style="5" bestFit="1" customWidth="1"/>
    <col min="3081" max="3081" width="17.453125" style="5" bestFit="1" customWidth="1"/>
    <col min="3082" max="3082" width="11.453125" style="5" customWidth="1"/>
    <col min="3083" max="3083" width="8.81640625" style="5"/>
    <col min="3084" max="3084" width="17.453125" style="5" bestFit="1" customWidth="1"/>
    <col min="3085" max="3085" width="8.81640625" style="5"/>
    <col min="3086" max="3086" width="7.1796875" style="5" bestFit="1" customWidth="1"/>
    <col min="3087" max="3329" width="8.81640625" style="5"/>
    <col min="3330" max="3330" width="30.453125" style="5" customWidth="1"/>
    <col min="3331" max="3331" width="14.81640625" style="5" bestFit="1" customWidth="1"/>
    <col min="3332" max="3332" width="20.453125" style="5" bestFit="1" customWidth="1"/>
    <col min="3333" max="3333" width="11.81640625" style="5" bestFit="1" customWidth="1"/>
    <col min="3334" max="3334" width="18.81640625" style="5" customWidth="1"/>
    <col min="3335" max="3336" width="14.81640625" style="5" bestFit="1" customWidth="1"/>
    <col min="3337" max="3337" width="17.453125" style="5" bestFit="1" customWidth="1"/>
    <col min="3338" max="3338" width="11.453125" style="5" customWidth="1"/>
    <col min="3339" max="3339" width="8.81640625" style="5"/>
    <col min="3340" max="3340" width="17.453125" style="5" bestFit="1" customWidth="1"/>
    <col min="3341" max="3341" width="8.81640625" style="5"/>
    <col min="3342" max="3342" width="7.1796875" style="5" bestFit="1" customWidth="1"/>
    <col min="3343" max="3585" width="8.81640625" style="5"/>
    <col min="3586" max="3586" width="30.453125" style="5" customWidth="1"/>
    <col min="3587" max="3587" width="14.81640625" style="5" bestFit="1" customWidth="1"/>
    <col min="3588" max="3588" width="20.453125" style="5" bestFit="1" customWidth="1"/>
    <col min="3589" max="3589" width="11.81640625" style="5" bestFit="1" customWidth="1"/>
    <col min="3590" max="3590" width="18.81640625" style="5" customWidth="1"/>
    <col min="3591" max="3592" width="14.81640625" style="5" bestFit="1" customWidth="1"/>
    <col min="3593" max="3593" width="17.453125" style="5" bestFit="1" customWidth="1"/>
    <col min="3594" max="3594" width="11.453125" style="5" customWidth="1"/>
    <col min="3595" max="3595" width="8.81640625" style="5"/>
    <col min="3596" max="3596" width="17.453125" style="5" bestFit="1" customWidth="1"/>
    <col min="3597" max="3597" width="8.81640625" style="5"/>
    <col min="3598" max="3598" width="7.1796875" style="5" bestFit="1" customWidth="1"/>
    <col min="3599" max="3841" width="8.81640625" style="5"/>
    <col min="3842" max="3842" width="30.453125" style="5" customWidth="1"/>
    <col min="3843" max="3843" width="14.81640625" style="5" bestFit="1" customWidth="1"/>
    <col min="3844" max="3844" width="20.453125" style="5" bestFit="1" customWidth="1"/>
    <col min="3845" max="3845" width="11.81640625" style="5" bestFit="1" customWidth="1"/>
    <col min="3846" max="3846" width="18.81640625" style="5" customWidth="1"/>
    <col min="3847" max="3848" width="14.81640625" style="5" bestFit="1" customWidth="1"/>
    <col min="3849" max="3849" width="17.453125" style="5" bestFit="1" customWidth="1"/>
    <col min="3850" max="3850" width="11.453125" style="5" customWidth="1"/>
    <col min="3851" max="3851" width="8.81640625" style="5"/>
    <col min="3852" max="3852" width="17.453125" style="5" bestFit="1" customWidth="1"/>
    <col min="3853" max="3853" width="8.81640625" style="5"/>
    <col min="3854" max="3854" width="7.1796875" style="5" bestFit="1" customWidth="1"/>
    <col min="3855" max="4097" width="8.81640625" style="5"/>
    <col min="4098" max="4098" width="30.453125" style="5" customWidth="1"/>
    <col min="4099" max="4099" width="14.81640625" style="5" bestFit="1" customWidth="1"/>
    <col min="4100" max="4100" width="20.453125" style="5" bestFit="1" customWidth="1"/>
    <col min="4101" max="4101" width="11.81640625" style="5" bestFit="1" customWidth="1"/>
    <col min="4102" max="4102" width="18.81640625" style="5" customWidth="1"/>
    <col min="4103" max="4104" width="14.81640625" style="5" bestFit="1" customWidth="1"/>
    <col min="4105" max="4105" width="17.453125" style="5" bestFit="1" customWidth="1"/>
    <col min="4106" max="4106" width="11.453125" style="5" customWidth="1"/>
    <col min="4107" max="4107" width="8.81640625" style="5"/>
    <col min="4108" max="4108" width="17.453125" style="5" bestFit="1" customWidth="1"/>
    <col min="4109" max="4109" width="8.81640625" style="5"/>
    <col min="4110" max="4110" width="7.1796875" style="5" bestFit="1" customWidth="1"/>
    <col min="4111" max="4353" width="8.81640625" style="5"/>
    <col min="4354" max="4354" width="30.453125" style="5" customWidth="1"/>
    <col min="4355" max="4355" width="14.81640625" style="5" bestFit="1" customWidth="1"/>
    <col min="4356" max="4356" width="20.453125" style="5" bestFit="1" customWidth="1"/>
    <col min="4357" max="4357" width="11.81640625" style="5" bestFit="1" customWidth="1"/>
    <col min="4358" max="4358" width="18.81640625" style="5" customWidth="1"/>
    <col min="4359" max="4360" width="14.81640625" style="5" bestFit="1" customWidth="1"/>
    <col min="4361" max="4361" width="17.453125" style="5" bestFit="1" customWidth="1"/>
    <col min="4362" max="4362" width="11.453125" style="5" customWidth="1"/>
    <col min="4363" max="4363" width="8.81640625" style="5"/>
    <col min="4364" max="4364" width="17.453125" style="5" bestFit="1" customWidth="1"/>
    <col min="4365" max="4365" width="8.81640625" style="5"/>
    <col min="4366" max="4366" width="7.1796875" style="5" bestFit="1" customWidth="1"/>
    <col min="4367" max="4609" width="8.81640625" style="5"/>
    <col min="4610" max="4610" width="30.453125" style="5" customWidth="1"/>
    <col min="4611" max="4611" width="14.81640625" style="5" bestFit="1" customWidth="1"/>
    <col min="4612" max="4612" width="20.453125" style="5" bestFit="1" customWidth="1"/>
    <col min="4613" max="4613" width="11.81640625" style="5" bestFit="1" customWidth="1"/>
    <col min="4614" max="4614" width="18.81640625" style="5" customWidth="1"/>
    <col min="4615" max="4616" width="14.81640625" style="5" bestFit="1" customWidth="1"/>
    <col min="4617" max="4617" width="17.453125" style="5" bestFit="1" customWidth="1"/>
    <col min="4618" max="4618" width="11.453125" style="5" customWidth="1"/>
    <col min="4619" max="4619" width="8.81640625" style="5"/>
    <col min="4620" max="4620" width="17.453125" style="5" bestFit="1" customWidth="1"/>
    <col min="4621" max="4621" width="8.81640625" style="5"/>
    <col min="4622" max="4622" width="7.1796875" style="5" bestFit="1" customWidth="1"/>
    <col min="4623" max="4865" width="8.81640625" style="5"/>
    <col min="4866" max="4866" width="30.453125" style="5" customWidth="1"/>
    <col min="4867" max="4867" width="14.81640625" style="5" bestFit="1" customWidth="1"/>
    <col min="4868" max="4868" width="20.453125" style="5" bestFit="1" customWidth="1"/>
    <col min="4869" max="4869" width="11.81640625" style="5" bestFit="1" customWidth="1"/>
    <col min="4870" max="4870" width="18.81640625" style="5" customWidth="1"/>
    <col min="4871" max="4872" width="14.81640625" style="5" bestFit="1" customWidth="1"/>
    <col min="4873" max="4873" width="17.453125" style="5" bestFit="1" customWidth="1"/>
    <col min="4874" max="4874" width="11.453125" style="5" customWidth="1"/>
    <col min="4875" max="4875" width="8.81640625" style="5"/>
    <col min="4876" max="4876" width="17.453125" style="5" bestFit="1" customWidth="1"/>
    <col min="4877" max="4877" width="8.81640625" style="5"/>
    <col min="4878" max="4878" width="7.1796875" style="5" bestFit="1" customWidth="1"/>
    <col min="4879" max="5121" width="8.81640625" style="5"/>
    <col min="5122" max="5122" width="30.453125" style="5" customWidth="1"/>
    <col min="5123" max="5123" width="14.81640625" style="5" bestFit="1" customWidth="1"/>
    <col min="5124" max="5124" width="20.453125" style="5" bestFit="1" customWidth="1"/>
    <col min="5125" max="5125" width="11.81640625" style="5" bestFit="1" customWidth="1"/>
    <col min="5126" max="5126" width="18.81640625" style="5" customWidth="1"/>
    <col min="5127" max="5128" width="14.81640625" style="5" bestFit="1" customWidth="1"/>
    <col min="5129" max="5129" width="17.453125" style="5" bestFit="1" customWidth="1"/>
    <col min="5130" max="5130" width="11.453125" style="5" customWidth="1"/>
    <col min="5131" max="5131" width="8.81640625" style="5"/>
    <col min="5132" max="5132" width="17.453125" style="5" bestFit="1" customWidth="1"/>
    <col min="5133" max="5133" width="8.81640625" style="5"/>
    <col min="5134" max="5134" width="7.1796875" style="5" bestFit="1" customWidth="1"/>
    <col min="5135" max="5377" width="8.81640625" style="5"/>
    <col min="5378" max="5378" width="30.453125" style="5" customWidth="1"/>
    <col min="5379" max="5379" width="14.81640625" style="5" bestFit="1" customWidth="1"/>
    <col min="5380" max="5380" width="20.453125" style="5" bestFit="1" customWidth="1"/>
    <col min="5381" max="5381" width="11.81640625" style="5" bestFit="1" customWidth="1"/>
    <col min="5382" max="5382" width="18.81640625" style="5" customWidth="1"/>
    <col min="5383" max="5384" width="14.81640625" style="5" bestFit="1" customWidth="1"/>
    <col min="5385" max="5385" width="17.453125" style="5" bestFit="1" customWidth="1"/>
    <col min="5386" max="5386" width="11.453125" style="5" customWidth="1"/>
    <col min="5387" max="5387" width="8.81640625" style="5"/>
    <col min="5388" max="5388" width="17.453125" style="5" bestFit="1" customWidth="1"/>
    <col min="5389" max="5389" width="8.81640625" style="5"/>
    <col min="5390" max="5390" width="7.1796875" style="5" bestFit="1" customWidth="1"/>
    <col min="5391" max="5633" width="8.81640625" style="5"/>
    <col min="5634" max="5634" width="30.453125" style="5" customWidth="1"/>
    <col min="5635" max="5635" width="14.81640625" style="5" bestFit="1" customWidth="1"/>
    <col min="5636" max="5636" width="20.453125" style="5" bestFit="1" customWidth="1"/>
    <col min="5637" max="5637" width="11.81640625" style="5" bestFit="1" customWidth="1"/>
    <col min="5638" max="5638" width="18.81640625" style="5" customWidth="1"/>
    <col min="5639" max="5640" width="14.81640625" style="5" bestFit="1" customWidth="1"/>
    <col min="5641" max="5641" width="17.453125" style="5" bestFit="1" customWidth="1"/>
    <col min="5642" max="5642" width="11.453125" style="5" customWidth="1"/>
    <col min="5643" max="5643" width="8.81640625" style="5"/>
    <col min="5644" max="5644" width="17.453125" style="5" bestFit="1" customWidth="1"/>
    <col min="5645" max="5645" width="8.81640625" style="5"/>
    <col min="5646" max="5646" width="7.1796875" style="5" bestFit="1" customWidth="1"/>
    <col min="5647" max="5889" width="8.81640625" style="5"/>
    <col min="5890" max="5890" width="30.453125" style="5" customWidth="1"/>
    <col min="5891" max="5891" width="14.81640625" style="5" bestFit="1" customWidth="1"/>
    <col min="5892" max="5892" width="20.453125" style="5" bestFit="1" customWidth="1"/>
    <col min="5893" max="5893" width="11.81640625" style="5" bestFit="1" customWidth="1"/>
    <col min="5894" max="5894" width="18.81640625" style="5" customWidth="1"/>
    <col min="5895" max="5896" width="14.81640625" style="5" bestFit="1" customWidth="1"/>
    <col min="5897" max="5897" width="17.453125" style="5" bestFit="1" customWidth="1"/>
    <col min="5898" max="5898" width="11.453125" style="5" customWidth="1"/>
    <col min="5899" max="5899" width="8.81640625" style="5"/>
    <col min="5900" max="5900" width="17.453125" style="5" bestFit="1" customWidth="1"/>
    <col min="5901" max="5901" width="8.81640625" style="5"/>
    <col min="5902" max="5902" width="7.1796875" style="5" bestFit="1" customWidth="1"/>
    <col min="5903" max="6145" width="8.81640625" style="5"/>
    <col min="6146" max="6146" width="30.453125" style="5" customWidth="1"/>
    <col min="6147" max="6147" width="14.81640625" style="5" bestFit="1" customWidth="1"/>
    <col min="6148" max="6148" width="20.453125" style="5" bestFit="1" customWidth="1"/>
    <col min="6149" max="6149" width="11.81640625" style="5" bestFit="1" customWidth="1"/>
    <col min="6150" max="6150" width="18.81640625" style="5" customWidth="1"/>
    <col min="6151" max="6152" width="14.81640625" style="5" bestFit="1" customWidth="1"/>
    <col min="6153" max="6153" width="17.453125" style="5" bestFit="1" customWidth="1"/>
    <col min="6154" max="6154" width="11.453125" style="5" customWidth="1"/>
    <col min="6155" max="6155" width="8.81640625" style="5"/>
    <col min="6156" max="6156" width="17.453125" style="5" bestFit="1" customWidth="1"/>
    <col min="6157" max="6157" width="8.81640625" style="5"/>
    <col min="6158" max="6158" width="7.1796875" style="5" bestFit="1" customWidth="1"/>
    <col min="6159" max="6401" width="8.81640625" style="5"/>
    <col min="6402" max="6402" width="30.453125" style="5" customWidth="1"/>
    <col min="6403" max="6403" width="14.81640625" style="5" bestFit="1" customWidth="1"/>
    <col min="6404" max="6404" width="20.453125" style="5" bestFit="1" customWidth="1"/>
    <col min="6405" max="6405" width="11.81640625" style="5" bestFit="1" customWidth="1"/>
    <col min="6406" max="6406" width="18.81640625" style="5" customWidth="1"/>
    <col min="6407" max="6408" width="14.81640625" style="5" bestFit="1" customWidth="1"/>
    <col min="6409" max="6409" width="17.453125" style="5" bestFit="1" customWidth="1"/>
    <col min="6410" max="6410" width="11.453125" style="5" customWidth="1"/>
    <col min="6411" max="6411" width="8.81640625" style="5"/>
    <col min="6412" max="6412" width="17.453125" style="5" bestFit="1" customWidth="1"/>
    <col min="6413" max="6413" width="8.81640625" style="5"/>
    <col min="6414" max="6414" width="7.1796875" style="5" bestFit="1" customWidth="1"/>
    <col min="6415" max="6657" width="8.81640625" style="5"/>
    <col min="6658" max="6658" width="30.453125" style="5" customWidth="1"/>
    <col min="6659" max="6659" width="14.81640625" style="5" bestFit="1" customWidth="1"/>
    <col min="6660" max="6660" width="20.453125" style="5" bestFit="1" customWidth="1"/>
    <col min="6661" max="6661" width="11.81640625" style="5" bestFit="1" customWidth="1"/>
    <col min="6662" max="6662" width="18.81640625" style="5" customWidth="1"/>
    <col min="6663" max="6664" width="14.81640625" style="5" bestFit="1" customWidth="1"/>
    <col min="6665" max="6665" width="17.453125" style="5" bestFit="1" customWidth="1"/>
    <col min="6666" max="6666" width="11.453125" style="5" customWidth="1"/>
    <col min="6667" max="6667" width="8.81640625" style="5"/>
    <col min="6668" max="6668" width="17.453125" style="5" bestFit="1" customWidth="1"/>
    <col min="6669" max="6669" width="8.81640625" style="5"/>
    <col min="6670" max="6670" width="7.1796875" style="5" bestFit="1" customWidth="1"/>
    <col min="6671" max="6913" width="8.81640625" style="5"/>
    <col min="6914" max="6914" width="30.453125" style="5" customWidth="1"/>
    <col min="6915" max="6915" width="14.81640625" style="5" bestFit="1" customWidth="1"/>
    <col min="6916" max="6916" width="20.453125" style="5" bestFit="1" customWidth="1"/>
    <col min="6917" max="6917" width="11.81640625" style="5" bestFit="1" customWidth="1"/>
    <col min="6918" max="6918" width="18.81640625" style="5" customWidth="1"/>
    <col min="6919" max="6920" width="14.81640625" style="5" bestFit="1" customWidth="1"/>
    <col min="6921" max="6921" width="17.453125" style="5" bestFit="1" customWidth="1"/>
    <col min="6922" max="6922" width="11.453125" style="5" customWidth="1"/>
    <col min="6923" max="6923" width="8.81640625" style="5"/>
    <col min="6924" max="6924" width="17.453125" style="5" bestFit="1" customWidth="1"/>
    <col min="6925" max="6925" width="8.81640625" style="5"/>
    <col min="6926" max="6926" width="7.1796875" style="5" bestFit="1" customWidth="1"/>
    <col min="6927" max="7169" width="8.81640625" style="5"/>
    <col min="7170" max="7170" width="30.453125" style="5" customWidth="1"/>
    <col min="7171" max="7171" width="14.81640625" style="5" bestFit="1" customWidth="1"/>
    <col min="7172" max="7172" width="20.453125" style="5" bestFit="1" customWidth="1"/>
    <col min="7173" max="7173" width="11.81640625" style="5" bestFit="1" customWidth="1"/>
    <col min="7174" max="7174" width="18.81640625" style="5" customWidth="1"/>
    <col min="7175" max="7176" width="14.81640625" style="5" bestFit="1" customWidth="1"/>
    <col min="7177" max="7177" width="17.453125" style="5" bestFit="1" customWidth="1"/>
    <col min="7178" max="7178" width="11.453125" style="5" customWidth="1"/>
    <col min="7179" max="7179" width="8.81640625" style="5"/>
    <col min="7180" max="7180" width="17.453125" style="5" bestFit="1" customWidth="1"/>
    <col min="7181" max="7181" width="8.81640625" style="5"/>
    <col min="7182" max="7182" width="7.1796875" style="5" bestFit="1" customWidth="1"/>
    <col min="7183" max="7425" width="8.81640625" style="5"/>
    <col min="7426" max="7426" width="30.453125" style="5" customWidth="1"/>
    <col min="7427" max="7427" width="14.81640625" style="5" bestFit="1" customWidth="1"/>
    <col min="7428" max="7428" width="20.453125" style="5" bestFit="1" customWidth="1"/>
    <col min="7429" max="7429" width="11.81640625" style="5" bestFit="1" customWidth="1"/>
    <col min="7430" max="7430" width="18.81640625" style="5" customWidth="1"/>
    <col min="7431" max="7432" width="14.81640625" style="5" bestFit="1" customWidth="1"/>
    <col min="7433" max="7433" width="17.453125" style="5" bestFit="1" customWidth="1"/>
    <col min="7434" max="7434" width="11.453125" style="5" customWidth="1"/>
    <col min="7435" max="7435" width="8.81640625" style="5"/>
    <col min="7436" max="7436" width="17.453125" style="5" bestFit="1" customWidth="1"/>
    <col min="7437" max="7437" width="8.81640625" style="5"/>
    <col min="7438" max="7438" width="7.1796875" style="5" bestFit="1" customWidth="1"/>
    <col min="7439" max="7681" width="8.81640625" style="5"/>
    <col min="7682" max="7682" width="30.453125" style="5" customWidth="1"/>
    <col min="7683" max="7683" width="14.81640625" style="5" bestFit="1" customWidth="1"/>
    <col min="7684" max="7684" width="20.453125" style="5" bestFit="1" customWidth="1"/>
    <col min="7685" max="7685" width="11.81640625" style="5" bestFit="1" customWidth="1"/>
    <col min="7686" max="7686" width="18.81640625" style="5" customWidth="1"/>
    <col min="7687" max="7688" width="14.81640625" style="5" bestFit="1" customWidth="1"/>
    <col min="7689" max="7689" width="17.453125" style="5" bestFit="1" customWidth="1"/>
    <col min="7690" max="7690" width="11.453125" style="5" customWidth="1"/>
    <col min="7691" max="7691" width="8.81640625" style="5"/>
    <col min="7692" max="7692" width="17.453125" style="5" bestFit="1" customWidth="1"/>
    <col min="7693" max="7693" width="8.81640625" style="5"/>
    <col min="7694" max="7694" width="7.1796875" style="5" bestFit="1" customWidth="1"/>
    <col min="7695" max="7937" width="8.81640625" style="5"/>
    <col min="7938" max="7938" width="30.453125" style="5" customWidth="1"/>
    <col min="7939" max="7939" width="14.81640625" style="5" bestFit="1" customWidth="1"/>
    <col min="7940" max="7940" width="20.453125" style="5" bestFit="1" customWidth="1"/>
    <col min="7941" max="7941" width="11.81640625" style="5" bestFit="1" customWidth="1"/>
    <col min="7942" max="7942" width="18.81640625" style="5" customWidth="1"/>
    <col min="7943" max="7944" width="14.81640625" style="5" bestFit="1" customWidth="1"/>
    <col min="7945" max="7945" width="17.453125" style="5" bestFit="1" customWidth="1"/>
    <col min="7946" max="7946" width="11.453125" style="5" customWidth="1"/>
    <col min="7947" max="7947" width="8.81640625" style="5"/>
    <col min="7948" max="7948" width="17.453125" style="5" bestFit="1" customWidth="1"/>
    <col min="7949" max="7949" width="8.81640625" style="5"/>
    <col min="7950" max="7950" width="7.1796875" style="5" bestFit="1" customWidth="1"/>
    <col min="7951" max="8193" width="8.81640625" style="5"/>
    <col min="8194" max="8194" width="30.453125" style="5" customWidth="1"/>
    <col min="8195" max="8195" width="14.81640625" style="5" bestFit="1" customWidth="1"/>
    <col min="8196" max="8196" width="20.453125" style="5" bestFit="1" customWidth="1"/>
    <col min="8197" max="8197" width="11.81640625" style="5" bestFit="1" customWidth="1"/>
    <col min="8198" max="8198" width="18.81640625" style="5" customWidth="1"/>
    <col min="8199" max="8200" width="14.81640625" style="5" bestFit="1" customWidth="1"/>
    <col min="8201" max="8201" width="17.453125" style="5" bestFit="1" customWidth="1"/>
    <col min="8202" max="8202" width="11.453125" style="5" customWidth="1"/>
    <col min="8203" max="8203" width="8.81640625" style="5"/>
    <col min="8204" max="8204" width="17.453125" style="5" bestFit="1" customWidth="1"/>
    <col min="8205" max="8205" width="8.81640625" style="5"/>
    <col min="8206" max="8206" width="7.1796875" style="5" bestFit="1" customWidth="1"/>
    <col min="8207" max="8449" width="8.81640625" style="5"/>
    <col min="8450" max="8450" width="30.453125" style="5" customWidth="1"/>
    <col min="8451" max="8451" width="14.81640625" style="5" bestFit="1" customWidth="1"/>
    <col min="8452" max="8452" width="20.453125" style="5" bestFit="1" customWidth="1"/>
    <col min="8453" max="8453" width="11.81640625" style="5" bestFit="1" customWidth="1"/>
    <col min="8454" max="8454" width="18.81640625" style="5" customWidth="1"/>
    <col min="8455" max="8456" width="14.81640625" style="5" bestFit="1" customWidth="1"/>
    <col min="8457" max="8457" width="17.453125" style="5" bestFit="1" customWidth="1"/>
    <col min="8458" max="8458" width="11.453125" style="5" customWidth="1"/>
    <col min="8459" max="8459" width="8.81640625" style="5"/>
    <col min="8460" max="8460" width="17.453125" style="5" bestFit="1" customWidth="1"/>
    <col min="8461" max="8461" width="8.81640625" style="5"/>
    <col min="8462" max="8462" width="7.1796875" style="5" bestFit="1" customWidth="1"/>
    <col min="8463" max="8705" width="8.81640625" style="5"/>
    <col min="8706" max="8706" width="30.453125" style="5" customWidth="1"/>
    <col min="8707" max="8707" width="14.81640625" style="5" bestFit="1" customWidth="1"/>
    <col min="8708" max="8708" width="20.453125" style="5" bestFit="1" customWidth="1"/>
    <col min="8709" max="8709" width="11.81640625" style="5" bestFit="1" customWidth="1"/>
    <col min="8710" max="8710" width="18.81640625" style="5" customWidth="1"/>
    <col min="8711" max="8712" width="14.81640625" style="5" bestFit="1" customWidth="1"/>
    <col min="8713" max="8713" width="17.453125" style="5" bestFit="1" customWidth="1"/>
    <col min="8714" max="8714" width="11.453125" style="5" customWidth="1"/>
    <col min="8715" max="8715" width="8.81640625" style="5"/>
    <col min="8716" max="8716" width="17.453125" style="5" bestFit="1" customWidth="1"/>
    <col min="8717" max="8717" width="8.81640625" style="5"/>
    <col min="8718" max="8718" width="7.1796875" style="5" bestFit="1" customWidth="1"/>
    <col min="8719" max="8961" width="8.81640625" style="5"/>
    <col min="8962" max="8962" width="30.453125" style="5" customWidth="1"/>
    <col min="8963" max="8963" width="14.81640625" style="5" bestFit="1" customWidth="1"/>
    <col min="8964" max="8964" width="20.453125" style="5" bestFit="1" customWidth="1"/>
    <col min="8965" max="8965" width="11.81640625" style="5" bestFit="1" customWidth="1"/>
    <col min="8966" max="8966" width="18.81640625" style="5" customWidth="1"/>
    <col min="8967" max="8968" width="14.81640625" style="5" bestFit="1" customWidth="1"/>
    <col min="8969" max="8969" width="17.453125" style="5" bestFit="1" customWidth="1"/>
    <col min="8970" max="8970" width="11.453125" style="5" customWidth="1"/>
    <col min="8971" max="8971" width="8.81640625" style="5"/>
    <col min="8972" max="8972" width="17.453125" style="5" bestFit="1" customWidth="1"/>
    <col min="8973" max="8973" width="8.81640625" style="5"/>
    <col min="8974" max="8974" width="7.1796875" style="5" bestFit="1" customWidth="1"/>
    <col min="8975" max="9217" width="8.81640625" style="5"/>
    <col min="9218" max="9218" width="30.453125" style="5" customWidth="1"/>
    <col min="9219" max="9219" width="14.81640625" style="5" bestFit="1" customWidth="1"/>
    <col min="9220" max="9220" width="20.453125" style="5" bestFit="1" customWidth="1"/>
    <col min="9221" max="9221" width="11.81640625" style="5" bestFit="1" customWidth="1"/>
    <col min="9222" max="9222" width="18.81640625" style="5" customWidth="1"/>
    <col min="9223" max="9224" width="14.81640625" style="5" bestFit="1" customWidth="1"/>
    <col min="9225" max="9225" width="17.453125" style="5" bestFit="1" customWidth="1"/>
    <col min="9226" max="9226" width="11.453125" style="5" customWidth="1"/>
    <col min="9227" max="9227" width="8.81640625" style="5"/>
    <col min="9228" max="9228" width="17.453125" style="5" bestFit="1" customWidth="1"/>
    <col min="9229" max="9229" width="8.81640625" style="5"/>
    <col min="9230" max="9230" width="7.1796875" style="5" bestFit="1" customWidth="1"/>
    <col min="9231" max="9473" width="8.81640625" style="5"/>
    <col min="9474" max="9474" width="30.453125" style="5" customWidth="1"/>
    <col min="9475" max="9475" width="14.81640625" style="5" bestFit="1" customWidth="1"/>
    <col min="9476" max="9476" width="20.453125" style="5" bestFit="1" customWidth="1"/>
    <col min="9477" max="9477" width="11.81640625" style="5" bestFit="1" customWidth="1"/>
    <col min="9478" max="9478" width="18.81640625" style="5" customWidth="1"/>
    <col min="9479" max="9480" width="14.81640625" style="5" bestFit="1" customWidth="1"/>
    <col min="9481" max="9481" width="17.453125" style="5" bestFit="1" customWidth="1"/>
    <col min="9482" max="9482" width="11.453125" style="5" customWidth="1"/>
    <col min="9483" max="9483" width="8.81640625" style="5"/>
    <col min="9484" max="9484" width="17.453125" style="5" bestFit="1" customWidth="1"/>
    <col min="9485" max="9485" width="8.81640625" style="5"/>
    <col min="9486" max="9486" width="7.1796875" style="5" bestFit="1" customWidth="1"/>
    <col min="9487" max="9729" width="8.81640625" style="5"/>
    <col min="9730" max="9730" width="30.453125" style="5" customWidth="1"/>
    <col min="9731" max="9731" width="14.81640625" style="5" bestFit="1" customWidth="1"/>
    <col min="9732" max="9732" width="20.453125" style="5" bestFit="1" customWidth="1"/>
    <col min="9733" max="9733" width="11.81640625" style="5" bestFit="1" customWidth="1"/>
    <col min="9734" max="9734" width="18.81640625" style="5" customWidth="1"/>
    <col min="9735" max="9736" width="14.81640625" style="5" bestFit="1" customWidth="1"/>
    <col min="9737" max="9737" width="17.453125" style="5" bestFit="1" customWidth="1"/>
    <col min="9738" max="9738" width="11.453125" style="5" customWidth="1"/>
    <col min="9739" max="9739" width="8.81640625" style="5"/>
    <col min="9740" max="9740" width="17.453125" style="5" bestFit="1" customWidth="1"/>
    <col min="9741" max="9741" width="8.81640625" style="5"/>
    <col min="9742" max="9742" width="7.1796875" style="5" bestFit="1" customWidth="1"/>
    <col min="9743" max="9985" width="8.81640625" style="5"/>
    <col min="9986" max="9986" width="30.453125" style="5" customWidth="1"/>
    <col min="9987" max="9987" width="14.81640625" style="5" bestFit="1" customWidth="1"/>
    <col min="9988" max="9988" width="20.453125" style="5" bestFit="1" customWidth="1"/>
    <col min="9989" max="9989" width="11.81640625" style="5" bestFit="1" customWidth="1"/>
    <col min="9990" max="9990" width="18.81640625" style="5" customWidth="1"/>
    <col min="9991" max="9992" width="14.81640625" style="5" bestFit="1" customWidth="1"/>
    <col min="9993" max="9993" width="17.453125" style="5" bestFit="1" customWidth="1"/>
    <col min="9994" max="9994" width="11.453125" style="5" customWidth="1"/>
    <col min="9995" max="9995" width="8.81640625" style="5"/>
    <col min="9996" max="9996" width="17.453125" style="5" bestFit="1" customWidth="1"/>
    <col min="9997" max="9997" width="8.81640625" style="5"/>
    <col min="9998" max="9998" width="7.1796875" style="5" bestFit="1" customWidth="1"/>
    <col min="9999" max="10241" width="8.81640625" style="5"/>
    <col min="10242" max="10242" width="30.453125" style="5" customWidth="1"/>
    <col min="10243" max="10243" width="14.81640625" style="5" bestFit="1" customWidth="1"/>
    <col min="10244" max="10244" width="20.453125" style="5" bestFit="1" customWidth="1"/>
    <col min="10245" max="10245" width="11.81640625" style="5" bestFit="1" customWidth="1"/>
    <col min="10246" max="10246" width="18.81640625" style="5" customWidth="1"/>
    <col min="10247" max="10248" width="14.81640625" style="5" bestFit="1" customWidth="1"/>
    <col min="10249" max="10249" width="17.453125" style="5" bestFit="1" customWidth="1"/>
    <col min="10250" max="10250" width="11.453125" style="5" customWidth="1"/>
    <col min="10251" max="10251" width="8.81640625" style="5"/>
    <col min="10252" max="10252" width="17.453125" style="5" bestFit="1" customWidth="1"/>
    <col min="10253" max="10253" width="8.81640625" style="5"/>
    <col min="10254" max="10254" width="7.1796875" style="5" bestFit="1" customWidth="1"/>
    <col min="10255" max="10497" width="8.81640625" style="5"/>
    <col min="10498" max="10498" width="30.453125" style="5" customWidth="1"/>
    <col min="10499" max="10499" width="14.81640625" style="5" bestFit="1" customWidth="1"/>
    <col min="10500" max="10500" width="20.453125" style="5" bestFit="1" customWidth="1"/>
    <col min="10501" max="10501" width="11.81640625" style="5" bestFit="1" customWidth="1"/>
    <col min="10502" max="10502" width="18.81640625" style="5" customWidth="1"/>
    <col min="10503" max="10504" width="14.81640625" style="5" bestFit="1" customWidth="1"/>
    <col min="10505" max="10505" width="17.453125" style="5" bestFit="1" customWidth="1"/>
    <col min="10506" max="10506" width="11.453125" style="5" customWidth="1"/>
    <col min="10507" max="10507" width="8.81640625" style="5"/>
    <col min="10508" max="10508" width="17.453125" style="5" bestFit="1" customWidth="1"/>
    <col min="10509" max="10509" width="8.81640625" style="5"/>
    <col min="10510" max="10510" width="7.1796875" style="5" bestFit="1" customWidth="1"/>
    <col min="10511" max="10753" width="8.81640625" style="5"/>
    <col min="10754" max="10754" width="30.453125" style="5" customWidth="1"/>
    <col min="10755" max="10755" width="14.81640625" style="5" bestFit="1" customWidth="1"/>
    <col min="10756" max="10756" width="20.453125" style="5" bestFit="1" customWidth="1"/>
    <col min="10757" max="10757" width="11.81640625" style="5" bestFit="1" customWidth="1"/>
    <col min="10758" max="10758" width="18.81640625" style="5" customWidth="1"/>
    <col min="10759" max="10760" width="14.81640625" style="5" bestFit="1" customWidth="1"/>
    <col min="10761" max="10761" width="17.453125" style="5" bestFit="1" customWidth="1"/>
    <col min="10762" max="10762" width="11.453125" style="5" customWidth="1"/>
    <col min="10763" max="10763" width="8.81640625" style="5"/>
    <col min="10764" max="10764" width="17.453125" style="5" bestFit="1" customWidth="1"/>
    <col min="10765" max="10765" width="8.81640625" style="5"/>
    <col min="10766" max="10766" width="7.1796875" style="5" bestFit="1" customWidth="1"/>
    <col min="10767" max="11009" width="8.81640625" style="5"/>
    <col min="11010" max="11010" width="30.453125" style="5" customWidth="1"/>
    <col min="11011" max="11011" width="14.81640625" style="5" bestFit="1" customWidth="1"/>
    <col min="11012" max="11012" width="20.453125" style="5" bestFit="1" customWidth="1"/>
    <col min="11013" max="11013" width="11.81640625" style="5" bestFit="1" customWidth="1"/>
    <col min="11014" max="11014" width="18.81640625" style="5" customWidth="1"/>
    <col min="11015" max="11016" width="14.81640625" style="5" bestFit="1" customWidth="1"/>
    <col min="11017" max="11017" width="17.453125" style="5" bestFit="1" customWidth="1"/>
    <col min="11018" max="11018" width="11.453125" style="5" customWidth="1"/>
    <col min="11019" max="11019" width="8.81640625" style="5"/>
    <col min="11020" max="11020" width="17.453125" style="5" bestFit="1" customWidth="1"/>
    <col min="11021" max="11021" width="8.81640625" style="5"/>
    <col min="11022" max="11022" width="7.1796875" style="5" bestFit="1" customWidth="1"/>
    <col min="11023" max="11265" width="8.81640625" style="5"/>
    <col min="11266" max="11266" width="30.453125" style="5" customWidth="1"/>
    <col min="11267" max="11267" width="14.81640625" style="5" bestFit="1" customWidth="1"/>
    <col min="11268" max="11268" width="20.453125" style="5" bestFit="1" customWidth="1"/>
    <col min="11269" max="11269" width="11.81640625" style="5" bestFit="1" customWidth="1"/>
    <col min="11270" max="11270" width="18.81640625" style="5" customWidth="1"/>
    <col min="11271" max="11272" width="14.81640625" style="5" bestFit="1" customWidth="1"/>
    <col min="11273" max="11273" width="17.453125" style="5" bestFit="1" customWidth="1"/>
    <col min="11274" max="11274" width="11.453125" style="5" customWidth="1"/>
    <col min="11275" max="11275" width="8.81640625" style="5"/>
    <col min="11276" max="11276" width="17.453125" style="5" bestFit="1" customWidth="1"/>
    <col min="11277" max="11277" width="8.81640625" style="5"/>
    <col min="11278" max="11278" width="7.1796875" style="5" bestFit="1" customWidth="1"/>
    <col min="11279" max="11521" width="8.81640625" style="5"/>
    <col min="11522" max="11522" width="30.453125" style="5" customWidth="1"/>
    <col min="11523" max="11523" width="14.81640625" style="5" bestFit="1" customWidth="1"/>
    <col min="11524" max="11524" width="20.453125" style="5" bestFit="1" customWidth="1"/>
    <col min="11525" max="11525" width="11.81640625" style="5" bestFit="1" customWidth="1"/>
    <col min="11526" max="11526" width="18.81640625" style="5" customWidth="1"/>
    <col min="11527" max="11528" width="14.81640625" style="5" bestFit="1" customWidth="1"/>
    <col min="11529" max="11529" width="17.453125" style="5" bestFit="1" customWidth="1"/>
    <col min="11530" max="11530" width="11.453125" style="5" customWidth="1"/>
    <col min="11531" max="11531" width="8.81640625" style="5"/>
    <col min="11532" max="11532" width="17.453125" style="5" bestFit="1" customWidth="1"/>
    <col min="11533" max="11533" width="8.81640625" style="5"/>
    <col min="11534" max="11534" width="7.1796875" style="5" bestFit="1" customWidth="1"/>
    <col min="11535" max="11777" width="8.81640625" style="5"/>
    <col min="11778" max="11778" width="30.453125" style="5" customWidth="1"/>
    <col min="11779" max="11779" width="14.81640625" style="5" bestFit="1" customWidth="1"/>
    <col min="11780" max="11780" width="20.453125" style="5" bestFit="1" customWidth="1"/>
    <col min="11781" max="11781" width="11.81640625" style="5" bestFit="1" customWidth="1"/>
    <col min="11782" max="11782" width="18.81640625" style="5" customWidth="1"/>
    <col min="11783" max="11784" width="14.81640625" style="5" bestFit="1" customWidth="1"/>
    <col min="11785" max="11785" width="17.453125" style="5" bestFit="1" customWidth="1"/>
    <col min="11786" max="11786" width="11.453125" style="5" customWidth="1"/>
    <col min="11787" max="11787" width="8.81640625" style="5"/>
    <col min="11788" max="11788" width="17.453125" style="5" bestFit="1" customWidth="1"/>
    <col min="11789" max="11789" width="8.81640625" style="5"/>
    <col min="11790" max="11790" width="7.1796875" style="5" bestFit="1" customWidth="1"/>
    <col min="11791" max="12033" width="8.81640625" style="5"/>
    <col min="12034" max="12034" width="30.453125" style="5" customWidth="1"/>
    <col min="12035" max="12035" width="14.81640625" style="5" bestFit="1" customWidth="1"/>
    <col min="12036" max="12036" width="20.453125" style="5" bestFit="1" customWidth="1"/>
    <col min="12037" max="12037" width="11.81640625" style="5" bestFit="1" customWidth="1"/>
    <col min="12038" max="12038" width="18.81640625" style="5" customWidth="1"/>
    <col min="12039" max="12040" width="14.81640625" style="5" bestFit="1" customWidth="1"/>
    <col min="12041" max="12041" width="17.453125" style="5" bestFit="1" customWidth="1"/>
    <col min="12042" max="12042" width="11.453125" style="5" customWidth="1"/>
    <col min="12043" max="12043" width="8.81640625" style="5"/>
    <col min="12044" max="12044" width="17.453125" style="5" bestFit="1" customWidth="1"/>
    <col min="12045" max="12045" width="8.81640625" style="5"/>
    <col min="12046" max="12046" width="7.1796875" style="5" bestFit="1" customWidth="1"/>
    <col min="12047" max="12289" width="8.81640625" style="5"/>
    <col min="12290" max="12290" width="30.453125" style="5" customWidth="1"/>
    <col min="12291" max="12291" width="14.81640625" style="5" bestFit="1" customWidth="1"/>
    <col min="12292" max="12292" width="20.453125" style="5" bestFit="1" customWidth="1"/>
    <col min="12293" max="12293" width="11.81640625" style="5" bestFit="1" customWidth="1"/>
    <col min="12294" max="12294" width="18.81640625" style="5" customWidth="1"/>
    <col min="12295" max="12296" width="14.81640625" style="5" bestFit="1" customWidth="1"/>
    <col min="12297" max="12297" width="17.453125" style="5" bestFit="1" customWidth="1"/>
    <col min="12298" max="12298" width="11.453125" style="5" customWidth="1"/>
    <col min="12299" max="12299" width="8.81640625" style="5"/>
    <col min="12300" max="12300" width="17.453125" style="5" bestFit="1" customWidth="1"/>
    <col min="12301" max="12301" width="8.81640625" style="5"/>
    <col min="12302" max="12302" width="7.1796875" style="5" bestFit="1" customWidth="1"/>
    <col min="12303" max="12545" width="8.81640625" style="5"/>
    <col min="12546" max="12546" width="30.453125" style="5" customWidth="1"/>
    <col min="12547" max="12547" width="14.81640625" style="5" bestFit="1" customWidth="1"/>
    <col min="12548" max="12548" width="20.453125" style="5" bestFit="1" customWidth="1"/>
    <col min="12549" max="12549" width="11.81640625" style="5" bestFit="1" customWidth="1"/>
    <col min="12550" max="12550" width="18.81640625" style="5" customWidth="1"/>
    <col min="12551" max="12552" width="14.81640625" style="5" bestFit="1" customWidth="1"/>
    <col min="12553" max="12553" width="17.453125" style="5" bestFit="1" customWidth="1"/>
    <col min="12554" max="12554" width="11.453125" style="5" customWidth="1"/>
    <col min="12555" max="12555" width="8.81640625" style="5"/>
    <col min="12556" max="12556" width="17.453125" style="5" bestFit="1" customWidth="1"/>
    <col min="12557" max="12557" width="8.81640625" style="5"/>
    <col min="12558" max="12558" width="7.1796875" style="5" bestFit="1" customWidth="1"/>
    <col min="12559" max="12801" width="8.81640625" style="5"/>
    <col min="12802" max="12802" width="30.453125" style="5" customWidth="1"/>
    <col min="12803" max="12803" width="14.81640625" style="5" bestFit="1" customWidth="1"/>
    <col min="12804" max="12804" width="20.453125" style="5" bestFit="1" customWidth="1"/>
    <col min="12805" max="12805" width="11.81640625" style="5" bestFit="1" customWidth="1"/>
    <col min="12806" max="12806" width="18.81640625" style="5" customWidth="1"/>
    <col min="12807" max="12808" width="14.81640625" style="5" bestFit="1" customWidth="1"/>
    <col min="12809" max="12809" width="17.453125" style="5" bestFit="1" customWidth="1"/>
    <col min="12810" max="12810" width="11.453125" style="5" customWidth="1"/>
    <col min="12811" max="12811" width="8.81640625" style="5"/>
    <col min="12812" max="12812" width="17.453125" style="5" bestFit="1" customWidth="1"/>
    <col min="12813" max="12813" width="8.81640625" style="5"/>
    <col min="12814" max="12814" width="7.1796875" style="5" bestFit="1" customWidth="1"/>
    <col min="12815" max="13057" width="8.81640625" style="5"/>
    <col min="13058" max="13058" width="30.453125" style="5" customWidth="1"/>
    <col min="13059" max="13059" width="14.81640625" style="5" bestFit="1" customWidth="1"/>
    <col min="13060" max="13060" width="20.453125" style="5" bestFit="1" customWidth="1"/>
    <col min="13061" max="13061" width="11.81640625" style="5" bestFit="1" customWidth="1"/>
    <col min="13062" max="13062" width="18.81640625" style="5" customWidth="1"/>
    <col min="13063" max="13064" width="14.81640625" style="5" bestFit="1" customWidth="1"/>
    <col min="13065" max="13065" width="17.453125" style="5" bestFit="1" customWidth="1"/>
    <col min="13066" max="13066" width="11.453125" style="5" customWidth="1"/>
    <col min="13067" max="13067" width="8.81640625" style="5"/>
    <col min="13068" max="13068" width="17.453125" style="5" bestFit="1" customWidth="1"/>
    <col min="13069" max="13069" width="8.81640625" style="5"/>
    <col min="13070" max="13070" width="7.1796875" style="5" bestFit="1" customWidth="1"/>
    <col min="13071" max="13313" width="8.81640625" style="5"/>
    <col min="13314" max="13314" width="30.453125" style="5" customWidth="1"/>
    <col min="13315" max="13315" width="14.81640625" style="5" bestFit="1" customWidth="1"/>
    <col min="13316" max="13316" width="20.453125" style="5" bestFit="1" customWidth="1"/>
    <col min="13317" max="13317" width="11.81640625" style="5" bestFit="1" customWidth="1"/>
    <col min="13318" max="13318" width="18.81640625" style="5" customWidth="1"/>
    <col min="13319" max="13320" width="14.81640625" style="5" bestFit="1" customWidth="1"/>
    <col min="13321" max="13321" width="17.453125" style="5" bestFit="1" customWidth="1"/>
    <col min="13322" max="13322" width="11.453125" style="5" customWidth="1"/>
    <col min="13323" max="13323" width="8.81640625" style="5"/>
    <col min="13324" max="13324" width="17.453125" style="5" bestFit="1" customWidth="1"/>
    <col min="13325" max="13325" width="8.81640625" style="5"/>
    <col min="13326" max="13326" width="7.1796875" style="5" bestFit="1" customWidth="1"/>
    <col min="13327" max="13569" width="8.81640625" style="5"/>
    <col min="13570" max="13570" width="30.453125" style="5" customWidth="1"/>
    <col min="13571" max="13571" width="14.81640625" style="5" bestFit="1" customWidth="1"/>
    <col min="13572" max="13572" width="20.453125" style="5" bestFit="1" customWidth="1"/>
    <col min="13573" max="13573" width="11.81640625" style="5" bestFit="1" customWidth="1"/>
    <col min="13574" max="13574" width="18.81640625" style="5" customWidth="1"/>
    <col min="13575" max="13576" width="14.81640625" style="5" bestFit="1" customWidth="1"/>
    <col min="13577" max="13577" width="17.453125" style="5" bestFit="1" customWidth="1"/>
    <col min="13578" max="13578" width="11.453125" style="5" customWidth="1"/>
    <col min="13579" max="13579" width="8.81640625" style="5"/>
    <col min="13580" max="13580" width="17.453125" style="5" bestFit="1" customWidth="1"/>
    <col min="13581" max="13581" width="8.81640625" style="5"/>
    <col min="13582" max="13582" width="7.1796875" style="5" bestFit="1" customWidth="1"/>
    <col min="13583" max="13825" width="8.81640625" style="5"/>
    <col min="13826" max="13826" width="30.453125" style="5" customWidth="1"/>
    <col min="13827" max="13827" width="14.81640625" style="5" bestFit="1" customWidth="1"/>
    <col min="13828" max="13828" width="20.453125" style="5" bestFit="1" customWidth="1"/>
    <col min="13829" max="13829" width="11.81640625" style="5" bestFit="1" customWidth="1"/>
    <col min="13830" max="13830" width="18.81640625" style="5" customWidth="1"/>
    <col min="13831" max="13832" width="14.81640625" style="5" bestFit="1" customWidth="1"/>
    <col min="13833" max="13833" width="17.453125" style="5" bestFit="1" customWidth="1"/>
    <col min="13834" max="13834" width="11.453125" style="5" customWidth="1"/>
    <col min="13835" max="13835" width="8.81640625" style="5"/>
    <col min="13836" max="13836" width="17.453125" style="5" bestFit="1" customWidth="1"/>
    <col min="13837" max="13837" width="8.81640625" style="5"/>
    <col min="13838" max="13838" width="7.1796875" style="5" bestFit="1" customWidth="1"/>
    <col min="13839" max="14081" width="8.81640625" style="5"/>
    <col min="14082" max="14082" width="30.453125" style="5" customWidth="1"/>
    <col min="14083" max="14083" width="14.81640625" style="5" bestFit="1" customWidth="1"/>
    <col min="14084" max="14084" width="20.453125" style="5" bestFit="1" customWidth="1"/>
    <col min="14085" max="14085" width="11.81640625" style="5" bestFit="1" customWidth="1"/>
    <col min="14086" max="14086" width="18.81640625" style="5" customWidth="1"/>
    <col min="14087" max="14088" width="14.81640625" style="5" bestFit="1" customWidth="1"/>
    <col min="14089" max="14089" width="17.453125" style="5" bestFit="1" customWidth="1"/>
    <col min="14090" max="14090" width="11.453125" style="5" customWidth="1"/>
    <col min="14091" max="14091" width="8.81640625" style="5"/>
    <col min="14092" max="14092" width="17.453125" style="5" bestFit="1" customWidth="1"/>
    <col min="14093" max="14093" width="8.81640625" style="5"/>
    <col min="14094" max="14094" width="7.1796875" style="5" bestFit="1" customWidth="1"/>
    <col min="14095" max="14337" width="8.81640625" style="5"/>
    <col min="14338" max="14338" width="30.453125" style="5" customWidth="1"/>
    <col min="14339" max="14339" width="14.81640625" style="5" bestFit="1" customWidth="1"/>
    <col min="14340" max="14340" width="20.453125" style="5" bestFit="1" customWidth="1"/>
    <col min="14341" max="14341" width="11.81640625" style="5" bestFit="1" customWidth="1"/>
    <col min="14342" max="14342" width="18.81640625" style="5" customWidth="1"/>
    <col min="14343" max="14344" width="14.81640625" style="5" bestFit="1" customWidth="1"/>
    <col min="14345" max="14345" width="17.453125" style="5" bestFit="1" customWidth="1"/>
    <col min="14346" max="14346" width="11.453125" style="5" customWidth="1"/>
    <col min="14347" max="14347" width="8.81640625" style="5"/>
    <col min="14348" max="14348" width="17.453125" style="5" bestFit="1" customWidth="1"/>
    <col min="14349" max="14349" width="8.81640625" style="5"/>
    <col min="14350" max="14350" width="7.1796875" style="5" bestFit="1" customWidth="1"/>
    <col min="14351" max="14593" width="8.81640625" style="5"/>
    <col min="14594" max="14594" width="30.453125" style="5" customWidth="1"/>
    <col min="14595" max="14595" width="14.81640625" style="5" bestFit="1" customWidth="1"/>
    <col min="14596" max="14596" width="20.453125" style="5" bestFit="1" customWidth="1"/>
    <col min="14597" max="14597" width="11.81640625" style="5" bestFit="1" customWidth="1"/>
    <col min="14598" max="14598" width="18.81640625" style="5" customWidth="1"/>
    <col min="14599" max="14600" width="14.81640625" style="5" bestFit="1" customWidth="1"/>
    <col min="14601" max="14601" width="17.453125" style="5" bestFit="1" customWidth="1"/>
    <col min="14602" max="14602" width="11.453125" style="5" customWidth="1"/>
    <col min="14603" max="14603" width="8.81640625" style="5"/>
    <col min="14604" max="14604" width="17.453125" style="5" bestFit="1" customWidth="1"/>
    <col min="14605" max="14605" width="8.81640625" style="5"/>
    <col min="14606" max="14606" width="7.1796875" style="5" bestFit="1" customWidth="1"/>
    <col min="14607" max="14849" width="8.81640625" style="5"/>
    <col min="14850" max="14850" width="30.453125" style="5" customWidth="1"/>
    <col min="14851" max="14851" width="14.81640625" style="5" bestFit="1" customWidth="1"/>
    <col min="14852" max="14852" width="20.453125" style="5" bestFit="1" customWidth="1"/>
    <col min="14853" max="14853" width="11.81640625" style="5" bestFit="1" customWidth="1"/>
    <col min="14854" max="14854" width="18.81640625" style="5" customWidth="1"/>
    <col min="14855" max="14856" width="14.81640625" style="5" bestFit="1" customWidth="1"/>
    <col min="14857" max="14857" width="17.453125" style="5" bestFit="1" customWidth="1"/>
    <col min="14858" max="14858" width="11.453125" style="5" customWidth="1"/>
    <col min="14859" max="14859" width="8.81640625" style="5"/>
    <col min="14860" max="14860" width="17.453125" style="5" bestFit="1" customWidth="1"/>
    <col min="14861" max="14861" width="8.81640625" style="5"/>
    <col min="14862" max="14862" width="7.1796875" style="5" bestFit="1" customWidth="1"/>
    <col min="14863" max="15105" width="8.81640625" style="5"/>
    <col min="15106" max="15106" width="30.453125" style="5" customWidth="1"/>
    <col min="15107" max="15107" width="14.81640625" style="5" bestFit="1" customWidth="1"/>
    <col min="15108" max="15108" width="20.453125" style="5" bestFit="1" customWidth="1"/>
    <col min="15109" max="15109" width="11.81640625" style="5" bestFit="1" customWidth="1"/>
    <col min="15110" max="15110" width="18.81640625" style="5" customWidth="1"/>
    <col min="15111" max="15112" width="14.81640625" style="5" bestFit="1" customWidth="1"/>
    <col min="15113" max="15113" width="17.453125" style="5" bestFit="1" customWidth="1"/>
    <col min="15114" max="15114" width="11.453125" style="5" customWidth="1"/>
    <col min="15115" max="15115" width="8.81640625" style="5"/>
    <col min="15116" max="15116" width="17.453125" style="5" bestFit="1" customWidth="1"/>
    <col min="15117" max="15117" width="8.81640625" style="5"/>
    <col min="15118" max="15118" width="7.1796875" style="5" bestFit="1" customWidth="1"/>
    <col min="15119" max="15361" width="8.81640625" style="5"/>
    <col min="15362" max="15362" width="30.453125" style="5" customWidth="1"/>
    <col min="15363" max="15363" width="14.81640625" style="5" bestFit="1" customWidth="1"/>
    <col min="15364" max="15364" width="20.453125" style="5" bestFit="1" customWidth="1"/>
    <col min="15365" max="15365" width="11.81640625" style="5" bestFit="1" customWidth="1"/>
    <col min="15366" max="15366" width="18.81640625" style="5" customWidth="1"/>
    <col min="15367" max="15368" width="14.81640625" style="5" bestFit="1" customWidth="1"/>
    <col min="15369" max="15369" width="17.453125" style="5" bestFit="1" customWidth="1"/>
    <col min="15370" max="15370" width="11.453125" style="5" customWidth="1"/>
    <col min="15371" max="15371" width="8.81640625" style="5"/>
    <col min="15372" max="15372" width="17.453125" style="5" bestFit="1" customWidth="1"/>
    <col min="15373" max="15373" width="8.81640625" style="5"/>
    <col min="15374" max="15374" width="7.1796875" style="5" bestFit="1" customWidth="1"/>
    <col min="15375" max="15617" width="8.81640625" style="5"/>
    <col min="15618" max="15618" width="30.453125" style="5" customWidth="1"/>
    <col min="15619" max="15619" width="14.81640625" style="5" bestFit="1" customWidth="1"/>
    <col min="15620" max="15620" width="20.453125" style="5" bestFit="1" customWidth="1"/>
    <col min="15621" max="15621" width="11.81640625" style="5" bestFit="1" customWidth="1"/>
    <col min="15622" max="15622" width="18.81640625" style="5" customWidth="1"/>
    <col min="15623" max="15624" width="14.81640625" style="5" bestFit="1" customWidth="1"/>
    <col min="15625" max="15625" width="17.453125" style="5" bestFit="1" customWidth="1"/>
    <col min="15626" max="15626" width="11.453125" style="5" customWidth="1"/>
    <col min="15627" max="15627" width="8.81640625" style="5"/>
    <col min="15628" max="15628" width="17.453125" style="5" bestFit="1" customWidth="1"/>
    <col min="15629" max="15629" width="8.81640625" style="5"/>
    <col min="15630" max="15630" width="7.1796875" style="5" bestFit="1" customWidth="1"/>
    <col min="15631" max="15873" width="8.81640625" style="5"/>
    <col min="15874" max="15874" width="30.453125" style="5" customWidth="1"/>
    <col min="15875" max="15875" width="14.81640625" style="5" bestFit="1" customWidth="1"/>
    <col min="15876" max="15876" width="20.453125" style="5" bestFit="1" customWidth="1"/>
    <col min="15877" max="15877" width="11.81640625" style="5" bestFit="1" customWidth="1"/>
    <col min="15878" max="15878" width="18.81640625" style="5" customWidth="1"/>
    <col min="15879" max="15880" width="14.81640625" style="5" bestFit="1" customWidth="1"/>
    <col min="15881" max="15881" width="17.453125" style="5" bestFit="1" customWidth="1"/>
    <col min="15882" max="15882" width="11.453125" style="5" customWidth="1"/>
    <col min="15883" max="15883" width="8.81640625" style="5"/>
    <col min="15884" max="15884" width="17.453125" style="5" bestFit="1" customWidth="1"/>
    <col min="15885" max="15885" width="8.81640625" style="5"/>
    <col min="15886" max="15886" width="7.1796875" style="5" bestFit="1" customWidth="1"/>
    <col min="15887" max="16129" width="8.81640625" style="5"/>
    <col min="16130" max="16130" width="30.453125" style="5" customWidth="1"/>
    <col min="16131" max="16131" width="14.81640625" style="5" bestFit="1" customWidth="1"/>
    <col min="16132" max="16132" width="20.453125" style="5" bestFit="1" customWidth="1"/>
    <col min="16133" max="16133" width="11.81640625" style="5" bestFit="1" customWidth="1"/>
    <col min="16134" max="16134" width="18.81640625" style="5" customWidth="1"/>
    <col min="16135" max="16136" width="14.81640625" style="5" bestFit="1" customWidth="1"/>
    <col min="16137" max="16137" width="17.453125" style="5" bestFit="1" customWidth="1"/>
    <col min="16138" max="16138" width="11.453125" style="5" customWidth="1"/>
    <col min="16139" max="16139" width="8.81640625" style="5"/>
    <col min="16140" max="16140" width="17.453125" style="5" bestFit="1" customWidth="1"/>
    <col min="16141" max="16141" width="8.81640625" style="5"/>
    <col min="16142" max="16142" width="7.1796875" style="5" bestFit="1" customWidth="1"/>
    <col min="16143" max="16384" width="8.81640625" style="5"/>
  </cols>
  <sheetData>
    <row r="1" spans="2:11" x14ac:dyDescent="0.25">
      <c r="B1" s="110" t="s">
        <v>28</v>
      </c>
    </row>
    <row r="2" spans="2:11" x14ac:dyDescent="0.25">
      <c r="B2" s="29"/>
    </row>
    <row r="3" spans="2:11" x14ac:dyDescent="0.25">
      <c r="C3" s="3"/>
      <c r="D3" s="3"/>
    </row>
    <row r="4" spans="2:11" x14ac:dyDescent="0.25">
      <c r="B4" s="6" t="s">
        <v>5</v>
      </c>
      <c r="C4" s="61"/>
    </row>
    <row r="5" spans="2:11" x14ac:dyDescent="0.25">
      <c r="B5" s="88" t="s">
        <v>6</v>
      </c>
      <c r="C5" s="89" t="s">
        <v>9</v>
      </c>
      <c r="D5" s="88" t="s">
        <v>6</v>
      </c>
      <c r="E5" s="90" t="s">
        <v>10</v>
      </c>
      <c r="F5" s="90" t="s">
        <v>8</v>
      </c>
    </row>
    <row r="6" spans="2:11" x14ac:dyDescent="0.25">
      <c r="B6" s="10" t="s">
        <v>13</v>
      </c>
      <c r="C6" s="87">
        <f>1-C7</f>
        <v>0</v>
      </c>
      <c r="D6" s="15" t="s">
        <v>14</v>
      </c>
      <c r="E6" s="14">
        <f>H17</f>
        <v>0</v>
      </c>
      <c r="F6" s="14">
        <f>E6*C6</f>
        <v>0</v>
      </c>
    </row>
    <row r="7" spans="2:11" x14ac:dyDescent="0.25">
      <c r="B7" s="91" t="s">
        <v>16</v>
      </c>
      <c r="C7" s="92">
        <v>1</v>
      </c>
      <c r="D7" s="93" t="s">
        <v>17</v>
      </c>
      <c r="E7" s="94">
        <f>D19</f>
        <v>0.15917497326364383</v>
      </c>
      <c r="F7" s="94">
        <f>E7*C7</f>
        <v>0.15917497326364383</v>
      </c>
    </row>
    <row r="8" spans="2:11" x14ac:dyDescent="0.25">
      <c r="B8" s="97" t="s">
        <v>19</v>
      </c>
      <c r="C8" s="98"/>
      <c r="D8" s="99"/>
      <c r="E8" s="99"/>
      <c r="F8" s="106">
        <f>F6+F7</f>
        <v>0.15917497326364383</v>
      </c>
    </row>
    <row r="9" spans="2:11" x14ac:dyDescent="0.25">
      <c r="B9" s="103" t="s">
        <v>153</v>
      </c>
      <c r="C9" s="101"/>
      <c r="D9" s="100"/>
      <c r="E9" s="100"/>
      <c r="F9" s="102">
        <v>0.09</v>
      </c>
    </row>
    <row r="10" spans="2:11" x14ac:dyDescent="0.25">
      <c r="B10" s="95" t="s">
        <v>48</v>
      </c>
      <c r="C10" s="96"/>
      <c r="D10" s="24"/>
      <c r="E10" s="24"/>
      <c r="F10" s="105">
        <f>F8+F9</f>
        <v>0.24917497326364382</v>
      </c>
    </row>
    <row r="11" spans="2:11" s="117" customFormat="1" ht="12" x14ac:dyDescent="0.25">
      <c r="B11" s="119" t="s">
        <v>20</v>
      </c>
      <c r="C11" s="120"/>
      <c r="D11" s="121"/>
      <c r="E11" s="121"/>
      <c r="F11" s="121"/>
      <c r="K11" s="118"/>
    </row>
    <row r="12" spans="2:11" x14ac:dyDescent="0.25">
      <c r="J12" s="27"/>
      <c r="K12" s="83"/>
    </row>
    <row r="13" spans="2:11" x14ac:dyDescent="0.25">
      <c r="B13" s="2" t="s">
        <v>3</v>
      </c>
      <c r="C13" s="3"/>
      <c r="D13" s="3"/>
      <c r="E13" s="4"/>
      <c r="F13" s="2" t="s">
        <v>4</v>
      </c>
      <c r="G13" s="3"/>
    </row>
    <row r="14" spans="2:11" x14ac:dyDescent="0.25">
      <c r="B14" s="7" t="s">
        <v>6</v>
      </c>
      <c r="C14" s="8" t="s">
        <v>7</v>
      </c>
      <c r="D14" s="9" t="s">
        <v>8</v>
      </c>
      <c r="E14" s="4"/>
      <c r="F14" s="7" t="s">
        <v>6</v>
      </c>
      <c r="G14" s="8" t="s">
        <v>7</v>
      </c>
      <c r="H14" s="9" t="s">
        <v>8</v>
      </c>
    </row>
    <row r="15" spans="2:11" x14ac:dyDescent="0.25">
      <c r="B15" s="10" t="s">
        <v>11</v>
      </c>
      <c r="C15" s="46"/>
      <c r="D15" s="82">
        <v>6.5839999999999996E-2</v>
      </c>
      <c r="E15" s="4"/>
      <c r="F15" s="12" t="s">
        <v>12</v>
      </c>
      <c r="G15" s="13"/>
      <c r="H15" s="14"/>
    </row>
    <row r="16" spans="2:11" x14ac:dyDescent="0.25">
      <c r="B16" s="10" t="s">
        <v>39</v>
      </c>
      <c r="C16" s="11"/>
      <c r="D16" s="76">
        <v>1</v>
      </c>
      <c r="E16" s="4"/>
      <c r="F16" s="12" t="s">
        <v>15</v>
      </c>
      <c r="G16" s="13"/>
      <c r="H16" s="14"/>
    </row>
    <row r="17" spans="2:11" x14ac:dyDescent="0.25">
      <c r="B17" s="10" t="s">
        <v>40</v>
      </c>
      <c r="C17" s="11"/>
      <c r="D17" s="86">
        <f>D28</f>
        <v>0.15917497326364383</v>
      </c>
      <c r="E17" s="4"/>
      <c r="F17" s="24" t="s">
        <v>18</v>
      </c>
      <c r="G17" s="24"/>
      <c r="H17" s="24"/>
    </row>
    <row r="18" spans="2:11" x14ac:dyDescent="0.25">
      <c r="B18" s="56" t="s">
        <v>46</v>
      </c>
      <c r="C18" s="11"/>
      <c r="D18" s="43">
        <f>D17-D15</f>
        <v>9.3334973263643831E-2</v>
      </c>
      <c r="E18" s="4"/>
    </row>
    <row r="19" spans="2:11" x14ac:dyDescent="0.25">
      <c r="B19" s="107" t="s">
        <v>47</v>
      </c>
      <c r="C19" s="107"/>
      <c r="D19" s="112">
        <f>D15+D18*D16</f>
        <v>0.15917497326364383</v>
      </c>
      <c r="E19" s="4"/>
      <c r="F19" s="18"/>
      <c r="G19" s="19"/>
      <c r="H19" s="17"/>
    </row>
    <row r="20" spans="2:11" s="117" customFormat="1" ht="12" x14ac:dyDescent="0.25">
      <c r="B20" s="113" t="s">
        <v>20</v>
      </c>
      <c r="C20" s="114"/>
      <c r="D20" s="115"/>
      <c r="E20" s="116"/>
      <c r="F20" s="113" t="s">
        <v>20</v>
      </c>
      <c r="H20" s="115"/>
      <c r="K20" s="118"/>
    </row>
    <row r="21" spans="2:11" x14ac:dyDescent="0.25">
      <c r="B21" s="21"/>
      <c r="C21" s="10"/>
      <c r="D21" s="20"/>
      <c r="E21" s="4"/>
    </row>
    <row r="22" spans="2:11" x14ac:dyDescent="0.25">
      <c r="B22" s="2" t="s">
        <v>41</v>
      </c>
      <c r="C22" s="3"/>
      <c r="D22" s="3"/>
      <c r="E22" s="4"/>
    </row>
    <row r="23" spans="2:11" x14ac:dyDescent="0.25">
      <c r="B23" s="7" t="s">
        <v>6</v>
      </c>
      <c r="C23" s="8" t="s">
        <v>21</v>
      </c>
      <c r="D23" s="9" t="s">
        <v>8</v>
      </c>
    </row>
    <row r="24" spans="2:11" x14ac:dyDescent="0.25">
      <c r="B24" s="10" t="s">
        <v>42</v>
      </c>
      <c r="C24" s="46">
        <v>28946</v>
      </c>
      <c r="D24" s="77">
        <v>100</v>
      </c>
    </row>
    <row r="25" spans="2:11" x14ac:dyDescent="0.25">
      <c r="B25" s="10" t="s">
        <v>43</v>
      </c>
      <c r="C25" s="79">
        <v>45139</v>
      </c>
      <c r="D25" s="85">
        <v>66459.31</v>
      </c>
    </row>
    <row r="26" spans="2:11" x14ac:dyDescent="0.25">
      <c r="B26" s="10" t="s">
        <v>44</v>
      </c>
      <c r="C26" s="11"/>
      <c r="D26" s="78">
        <f>YEAR(C25)-YEAR(C24)</f>
        <v>44</v>
      </c>
    </row>
    <row r="27" spans="2:11" ht="13.5" thickBot="1" x14ac:dyDescent="0.3">
      <c r="B27" s="80" t="s">
        <v>45</v>
      </c>
      <c r="C27" s="81"/>
      <c r="D27" s="84">
        <f>D25/D24</f>
        <v>664.59309999999994</v>
      </c>
    </row>
    <row r="28" spans="2:11" x14ac:dyDescent="0.25">
      <c r="B28" s="16" t="s">
        <v>40</v>
      </c>
      <c r="C28" s="16"/>
      <c r="D28" s="104">
        <f>(D27)^(1/D26)-1</f>
        <v>0.15917497326364383</v>
      </c>
    </row>
    <row r="29" spans="2:11" s="117" customFormat="1" ht="12" x14ac:dyDescent="0.25">
      <c r="B29" s="113" t="s">
        <v>53</v>
      </c>
      <c r="C29" s="114"/>
      <c r="D29" s="115"/>
      <c r="K29" s="118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0673F-79FD-442B-9F5A-F7B77C9AA6CE}">
  <dimension ref="A1:O47"/>
  <sheetViews>
    <sheetView showGridLines="0" zoomScale="97" zoomScaleNormal="100" workbookViewId="0">
      <pane ySplit="2" topLeftCell="A3" activePane="bottomLeft" state="frozen"/>
      <selection pane="bottomLeft"/>
    </sheetView>
  </sheetViews>
  <sheetFormatPr defaultColWidth="8.81640625" defaultRowHeight="13" x14ac:dyDescent="0.3"/>
  <cols>
    <col min="1" max="1" width="25.453125" style="67" customWidth="1"/>
    <col min="2" max="6" width="11" style="67" customWidth="1"/>
    <col min="7" max="7" width="7.1796875" style="67" customWidth="1"/>
    <col min="8" max="8" width="25.453125" style="67" customWidth="1"/>
    <col min="9" max="9" width="15.453125" style="67" customWidth="1"/>
    <col min="10" max="10" width="13.81640625" style="67" customWidth="1"/>
    <col min="11" max="11" width="14.81640625" style="67" bestFit="1" customWidth="1"/>
    <col min="12" max="13" width="11.81640625" style="67" bestFit="1" customWidth="1"/>
    <col min="14" max="14" width="17.81640625" style="67" bestFit="1" customWidth="1"/>
    <col min="15" max="16384" width="8.81640625" style="67"/>
  </cols>
  <sheetData>
    <row r="1" spans="1:10" s="145" customFormat="1" ht="14.5" customHeight="1" x14ac:dyDescent="0.35">
      <c r="A1" s="143" t="s">
        <v>28</v>
      </c>
      <c r="B1" s="144"/>
      <c r="C1" s="144"/>
      <c r="D1" s="144"/>
      <c r="E1" s="144"/>
      <c r="F1" s="144"/>
      <c r="G1" s="144"/>
    </row>
    <row r="2" spans="1:10" s="150" customFormat="1" ht="14" customHeight="1" x14ac:dyDescent="0.35">
      <c r="A2" s="146" t="s">
        <v>136</v>
      </c>
      <c r="B2" s="149">
        <v>1</v>
      </c>
      <c r="C2" s="149">
        <f>B2+1</f>
        <v>2</v>
      </c>
      <c r="D2" s="149">
        <f>C2+1</f>
        <v>3</v>
      </c>
      <c r="E2" s="149">
        <f>D2+1</f>
        <v>4</v>
      </c>
      <c r="F2" s="149">
        <f>E2+1</f>
        <v>5</v>
      </c>
      <c r="G2" s="147"/>
    </row>
    <row r="3" spans="1:10" ht="13" customHeight="1" x14ac:dyDescent="0.3">
      <c r="A3" s="108"/>
      <c r="B3" s="66"/>
      <c r="C3" s="66"/>
      <c r="D3" s="66"/>
    </row>
    <row r="4" spans="1:10" ht="13" customHeight="1" x14ac:dyDescent="0.3">
      <c r="A4" s="152" t="s">
        <v>29</v>
      </c>
      <c r="B4" s="154">
        <v>1</v>
      </c>
      <c r="C4" s="154">
        <f>B4+1</f>
        <v>2</v>
      </c>
      <c r="D4" s="154">
        <f>C4+1</f>
        <v>3</v>
      </c>
      <c r="E4" s="154">
        <f>D4+1</f>
        <v>4</v>
      </c>
      <c r="F4" s="154">
        <f>E4+1</f>
        <v>5</v>
      </c>
      <c r="H4" s="156" t="s">
        <v>137</v>
      </c>
      <c r="I4" s="157" t="s">
        <v>148</v>
      </c>
      <c r="J4" s="157" t="s">
        <v>184</v>
      </c>
    </row>
    <row r="5" spans="1:10" ht="13" customHeight="1" x14ac:dyDescent="0.3">
      <c r="A5" s="151" t="s">
        <v>30</v>
      </c>
      <c r="B5" s="135">
        <f>'Income Statement'!C4/10000000</f>
        <v>2.6235200000000001</v>
      </c>
      <c r="C5" s="135">
        <f>'Income Statement'!D4/10000000</f>
        <v>22.97128</v>
      </c>
      <c r="D5" s="135">
        <f>'Income Statement'!E4/10000000</f>
        <v>100.83240000000001</v>
      </c>
      <c r="E5" s="135">
        <f>'Income Statement'!F4/10000000</f>
        <v>328.49531999999999</v>
      </c>
      <c r="F5" s="135">
        <f>'Income Statement'!G4/10000000</f>
        <v>777.86959999999999</v>
      </c>
      <c r="H5" s="155" t="s">
        <v>138</v>
      </c>
      <c r="I5" s="158">
        <f>DCF!D27</f>
        <v>1951833315.7840152</v>
      </c>
      <c r="J5" s="180">
        <f>I5/10000000</f>
        <v>195.18333157840152</v>
      </c>
    </row>
    <row r="6" spans="1:10" ht="13" customHeight="1" x14ac:dyDescent="0.3">
      <c r="A6" s="151" t="s">
        <v>62</v>
      </c>
      <c r="B6" s="135">
        <f>'Income Statement'!C15/10000000</f>
        <v>-2.5354649999999999</v>
      </c>
      <c r="C6" s="135">
        <f>'Income Statement'!D15/10000000</f>
        <v>6.2492299999999998</v>
      </c>
      <c r="D6" s="135">
        <f>'Income Statement'!E15/10000000</f>
        <v>58.987569416666666</v>
      </c>
      <c r="E6" s="135">
        <f>'Income Statement'!F15/10000000</f>
        <v>222.21432039999999</v>
      </c>
      <c r="F6" s="135">
        <f>'Income Statement'!G15/10000000</f>
        <v>550.30214068999999</v>
      </c>
      <c r="I6" s="158"/>
      <c r="J6" s="180"/>
    </row>
    <row r="7" spans="1:10" ht="13" customHeight="1" x14ac:dyDescent="0.3">
      <c r="A7" s="151" t="s">
        <v>31</v>
      </c>
      <c r="B7" s="135">
        <f>'Income Statement'!C27/10000000</f>
        <v>-2.6168334484198339</v>
      </c>
      <c r="C7" s="135">
        <f>'Income Statement'!D27/10000000</f>
        <v>4.5671564792868322</v>
      </c>
      <c r="D7" s="135">
        <f>'Income Statement'!E27/10000000</f>
        <v>44.063439640453922</v>
      </c>
      <c r="E7" s="135">
        <f>'Income Statement'!F27/10000000</f>
        <v>166.41140497518614</v>
      </c>
      <c r="F7" s="135">
        <f>'Income Statement'!G27/10000000</f>
        <v>412.42505272341691</v>
      </c>
    </row>
    <row r="8" spans="1:10" ht="13" customHeight="1" x14ac:dyDescent="0.3">
      <c r="A8" s="108"/>
      <c r="B8" s="66"/>
      <c r="C8" s="66"/>
      <c r="D8" s="66"/>
    </row>
    <row r="9" spans="1:10" ht="13" customHeight="1" x14ac:dyDescent="0.35">
      <c r="A9" s="153" t="s">
        <v>32</v>
      </c>
      <c r="B9" s="154">
        <v>1</v>
      </c>
      <c r="C9" s="154">
        <f>B9+1</f>
        <v>2</v>
      </c>
      <c r="D9" s="154">
        <f>C9+1</f>
        <v>3</v>
      </c>
      <c r="E9" s="154">
        <f>D9+1</f>
        <v>4</v>
      </c>
      <c r="F9" s="154">
        <f>E9+1</f>
        <v>5</v>
      </c>
      <c r="H9" s="159" t="s">
        <v>35</v>
      </c>
      <c r="I9" s="160" t="s">
        <v>36</v>
      </c>
      <c r="J9" s="161"/>
    </row>
    <row r="10" spans="1:10" ht="13" customHeight="1" x14ac:dyDescent="0.3">
      <c r="A10" s="151" t="s">
        <v>33</v>
      </c>
      <c r="B10" s="136">
        <f>'Income Statement'!C20</f>
        <v>-0.99745130527681658</v>
      </c>
      <c r="C10" s="136">
        <f>'Income Statement'!D20</f>
        <v>0.26509371582177588</v>
      </c>
      <c r="D10" s="136">
        <f>'Income Statement'!E20</f>
        <v>0.58266244633608411</v>
      </c>
      <c r="E10" s="136">
        <f>'Income Statement'!F20</f>
        <v>0.67544911537932473</v>
      </c>
      <c r="F10" s="136">
        <f>'Income Statement'!G20</f>
        <v>0.70693091785292705</v>
      </c>
    </row>
    <row r="11" spans="1:10" ht="13" customHeight="1" x14ac:dyDescent="0.35">
      <c r="A11" s="151" t="s">
        <v>34</v>
      </c>
      <c r="B11" s="136">
        <f>'Income Statement'!C28</f>
        <v>-0.99745130527681658</v>
      </c>
      <c r="C11" s="136">
        <f>'Income Statement'!D28</f>
        <v>0.19882028686633188</v>
      </c>
      <c r="D11" s="136">
        <f>'Income Statement'!E28</f>
        <v>0.43699683475206308</v>
      </c>
      <c r="E11" s="136">
        <f>'Income Statement'!F28</f>
        <v>0.50658683653449355</v>
      </c>
      <c r="F11" s="136">
        <f>'Income Statement'!G28</f>
        <v>0.53019818838969524</v>
      </c>
      <c r="I11" s="140"/>
    </row>
    <row r="12" spans="1:10" ht="13" hidden="1" customHeight="1" x14ac:dyDescent="0.35">
      <c r="H12" s="70" t="s">
        <v>37</v>
      </c>
      <c r="I12" s="140">
        <f>J12/$I$19</f>
        <v>6.6799999999999998E-2</v>
      </c>
      <c r="J12" s="67">
        <f>Capex!C7</f>
        <v>10020000</v>
      </c>
    </row>
    <row r="13" spans="1:10" ht="14.5" hidden="1" x14ac:dyDescent="0.35">
      <c r="E13" s="70"/>
      <c r="F13" s="70"/>
      <c r="H13" s="71" t="s">
        <v>192</v>
      </c>
      <c r="I13" s="140">
        <f>J13/$I$19</f>
        <v>0.24346666666666666</v>
      </c>
      <c r="J13" s="67">
        <f>Salary!C82</f>
        <v>36520000</v>
      </c>
    </row>
    <row r="14" spans="1:10" ht="14.5" hidden="1" x14ac:dyDescent="0.35">
      <c r="E14" s="70"/>
      <c r="F14" s="70"/>
      <c r="H14" s="71" t="s">
        <v>183</v>
      </c>
      <c r="I14" s="140">
        <f>J14/$I$19</f>
        <v>2.62352E-2</v>
      </c>
      <c r="J14" s="67">
        <f>Cost!D17</f>
        <v>3935280</v>
      </c>
    </row>
    <row r="15" spans="1:10" ht="14.5" hidden="1" x14ac:dyDescent="0.35">
      <c r="A15" s="69"/>
      <c r="B15" s="70"/>
      <c r="C15" s="70"/>
      <c r="E15" s="70"/>
      <c r="F15" s="70"/>
      <c r="H15" s="70" t="s">
        <v>38</v>
      </c>
      <c r="I15" s="140">
        <f>J15/$I$19</f>
        <v>7.3190466666666662E-2</v>
      </c>
      <c r="J15" s="67">
        <f>Cost!D20-Cost!D17</f>
        <v>10978570</v>
      </c>
    </row>
    <row r="16" spans="1:10" ht="14.5" hidden="1" x14ac:dyDescent="0.35">
      <c r="D16" s="173"/>
      <c r="E16" s="173"/>
      <c r="H16" s="67" t="s">
        <v>180</v>
      </c>
      <c r="I16" s="140">
        <f>J16/$I$19</f>
        <v>1.0399999999999999E-3</v>
      </c>
      <c r="J16" s="67">
        <f>Cost!D25</f>
        <v>156000</v>
      </c>
    </row>
    <row r="17" spans="1:15" x14ac:dyDescent="0.3">
      <c r="D17" s="173"/>
      <c r="E17" s="173"/>
    </row>
    <row r="18" spans="1:15" ht="14.5" x14ac:dyDescent="0.35">
      <c r="D18" s="173"/>
      <c r="E18" s="173"/>
      <c r="F18" s="173"/>
      <c r="H18" s="159" t="s">
        <v>185</v>
      </c>
      <c r="I18" s="157" t="s">
        <v>148</v>
      </c>
      <c r="J18" s="157" t="s">
        <v>184</v>
      </c>
    </row>
    <row r="19" spans="1:15" ht="14.5" x14ac:dyDescent="0.35">
      <c r="D19" s="173"/>
      <c r="E19" s="173"/>
      <c r="F19" s="173"/>
      <c r="H19" s="159"/>
      <c r="I19" s="159">
        <v>150000000</v>
      </c>
      <c r="J19" s="181">
        <f>I19/10000000</f>
        <v>15</v>
      </c>
    </row>
    <row r="20" spans="1:15" x14ac:dyDescent="0.3">
      <c r="D20" s="173"/>
      <c r="E20" s="173"/>
      <c r="F20" s="173"/>
      <c r="H20" s="182" t="s">
        <v>187</v>
      </c>
      <c r="I20" s="192">
        <f>I19/I5</f>
        <v>7.6850824702593926E-2</v>
      </c>
      <c r="J20" s="183"/>
    </row>
    <row r="21" spans="1:15" x14ac:dyDescent="0.3">
      <c r="D21" s="173"/>
      <c r="E21" s="174"/>
      <c r="F21" s="174"/>
      <c r="H21" s="182" t="s">
        <v>186</v>
      </c>
      <c r="I21" s="192">
        <f>I19/(I5+I19)</f>
        <v>7.1366268140082151E-2</v>
      </c>
      <c r="J21" s="183"/>
    </row>
    <row r="22" spans="1:15" s="66" customFormat="1" x14ac:dyDescent="0.3">
      <c r="A22" s="71"/>
      <c r="B22" s="71"/>
      <c r="C22" s="71"/>
      <c r="D22" s="71"/>
      <c r="E22" s="71"/>
      <c r="F22" s="71"/>
    </row>
    <row r="23" spans="1:15" ht="14.5" x14ac:dyDescent="0.35">
      <c r="H23" s="70"/>
      <c r="I23" s="70"/>
      <c r="J23" s="65"/>
    </row>
    <row r="24" spans="1:15" ht="14.5" x14ac:dyDescent="0.35">
      <c r="J24" s="65"/>
    </row>
    <row r="25" spans="1:15" ht="14.5" x14ac:dyDescent="0.35">
      <c r="J25" s="65"/>
    </row>
    <row r="26" spans="1:15" x14ac:dyDescent="0.3">
      <c r="H26" s="75"/>
      <c r="I26" s="141"/>
      <c r="J26" s="141"/>
    </row>
    <row r="28" spans="1:15" x14ac:dyDescent="0.3">
      <c r="I28" s="68"/>
    </row>
    <row r="29" spans="1:15" x14ac:dyDescent="0.3">
      <c r="I29" s="68"/>
    </row>
    <row r="30" spans="1:15" x14ac:dyDescent="0.3">
      <c r="I30" s="68"/>
      <c r="L30" s="72"/>
      <c r="M30" s="73"/>
      <c r="O30" s="72"/>
    </row>
    <row r="31" spans="1:15" x14ac:dyDescent="0.3">
      <c r="L31" s="72"/>
      <c r="O31" s="72"/>
    </row>
    <row r="32" spans="1:15" ht="14.5" x14ac:dyDescent="0.35">
      <c r="K32" s="62"/>
      <c r="L32" s="74"/>
      <c r="M32" s="71"/>
      <c r="N32" s="71"/>
      <c r="O32" s="74"/>
    </row>
    <row r="33" spans="8:15" ht="14.5" x14ac:dyDescent="0.35">
      <c r="K33" s="63"/>
      <c r="L33" s="74"/>
      <c r="M33" s="71"/>
      <c r="N33" s="71"/>
      <c r="O33" s="74"/>
    </row>
    <row r="34" spans="8:15" ht="14.5" x14ac:dyDescent="0.35">
      <c r="K34" s="63"/>
      <c r="L34" s="74"/>
      <c r="M34" s="71"/>
      <c r="N34" s="71"/>
      <c r="O34" s="74"/>
    </row>
    <row r="35" spans="8:15" ht="14.5" x14ac:dyDescent="0.35">
      <c r="K35" s="63"/>
      <c r="L35" s="298"/>
      <c r="M35" s="298"/>
      <c r="N35" s="64"/>
      <c r="O35" s="71"/>
    </row>
    <row r="36" spans="8:15" ht="14.5" x14ac:dyDescent="0.35">
      <c r="K36" s="63"/>
      <c r="L36" s="71"/>
      <c r="M36" s="71"/>
      <c r="N36" s="71"/>
      <c r="O36" s="71"/>
    </row>
    <row r="37" spans="8:15" ht="14.5" x14ac:dyDescent="0.35">
      <c r="K37" s="63"/>
      <c r="L37" s="71"/>
      <c r="M37" s="71"/>
      <c r="N37" s="71"/>
      <c r="O37" s="71"/>
    </row>
    <row r="38" spans="8:15" ht="14.5" x14ac:dyDescent="0.35">
      <c r="K38" s="63"/>
      <c r="L38" s="71"/>
      <c r="M38" s="71"/>
      <c r="N38" s="71"/>
      <c r="O38" s="71"/>
    </row>
    <row r="39" spans="8:15" x14ac:dyDescent="0.3">
      <c r="K39" s="71"/>
      <c r="L39" s="71"/>
      <c r="M39" s="71"/>
      <c r="N39" s="74"/>
      <c r="O39" s="71"/>
    </row>
    <row r="47" spans="8:15" x14ac:dyDescent="0.3">
      <c r="H47" s="71"/>
      <c r="I47" s="70"/>
      <c r="J47" s="70"/>
    </row>
  </sheetData>
  <mergeCells count="1">
    <mergeCell ref="L35:M35"/>
  </mergeCells>
  <pageMargins left="0.7" right="0.7" top="0.75" bottom="0.75" header="0.3" footer="0.3"/>
  <pageSetup paperSize="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71154-0E02-45A5-9531-8B38471ACEC7}">
  <dimension ref="D5:I12"/>
  <sheetViews>
    <sheetView tabSelected="1" workbookViewId="0">
      <selection activeCell="M18" sqref="M18"/>
    </sheetView>
  </sheetViews>
  <sheetFormatPr defaultRowHeight="12.5" x14ac:dyDescent="0.25"/>
  <cols>
    <col min="4" max="4" width="21.6328125" bestFit="1" customWidth="1"/>
    <col min="5" max="7" width="6" bestFit="1" customWidth="1"/>
    <col min="8" max="9" width="6.36328125" bestFit="1" customWidth="1"/>
  </cols>
  <sheetData>
    <row r="5" spans="4:9" ht="14.5" x14ac:dyDescent="0.25">
      <c r="D5" s="307" t="s">
        <v>287</v>
      </c>
      <c r="E5" s="307" t="s">
        <v>286</v>
      </c>
      <c r="F5" s="307" t="s">
        <v>285</v>
      </c>
      <c r="G5" s="307" t="s">
        <v>284</v>
      </c>
      <c r="H5" s="307" t="s">
        <v>283</v>
      </c>
      <c r="I5" s="307" t="s">
        <v>282</v>
      </c>
    </row>
    <row r="6" spans="4:9" ht="14.5" x14ac:dyDescent="0.35">
      <c r="D6" s="308" t="s">
        <v>236</v>
      </c>
      <c r="E6" s="309">
        <v>24</v>
      </c>
      <c r="F6" s="309">
        <v>60</v>
      </c>
      <c r="G6" s="309">
        <v>96</v>
      </c>
      <c r="H6" s="309">
        <v>144</v>
      </c>
      <c r="I6" s="310">
        <v>192</v>
      </c>
    </row>
    <row r="7" spans="4:9" ht="14.5" x14ac:dyDescent="0.35">
      <c r="D7" s="306" t="s">
        <v>281</v>
      </c>
      <c r="E7" s="305">
        <f>9206315.51580166/10000000</f>
        <v>0.92063155158016607</v>
      </c>
      <c r="F7" s="305">
        <f>112634435.239626/10000000</f>
        <v>11.2634435239626</v>
      </c>
      <c r="G7" s="305">
        <f>116301269.612345/10000000</f>
        <v>11.630126961234499</v>
      </c>
      <c r="H7" s="305">
        <f>121016798.614827/10000000</f>
        <v>12.101679861482701</v>
      </c>
      <c r="I7" s="304">
        <f>125036094.693719/10000000</f>
        <v>12.5036094693719</v>
      </c>
    </row>
    <row r="8" spans="4:9" ht="14.5" x14ac:dyDescent="0.35">
      <c r="D8" s="306" t="s">
        <v>280</v>
      </c>
      <c r="E8" s="305">
        <f>15069850/10000000</f>
        <v>1.506985</v>
      </c>
      <c r="F8" s="305">
        <f>72014500/10000000</f>
        <v>7.2014500000000004</v>
      </c>
      <c r="G8" s="305">
        <f>274933505.833333/10000000</f>
        <v>27.493350583333303</v>
      </c>
      <c r="H8" s="305">
        <f>855249016/10000000</f>
        <v>85.524901600000007</v>
      </c>
      <c r="I8" s="304">
        <f>1993068687.1/10000000</f>
        <v>199.30686871</v>
      </c>
    </row>
    <row r="9" spans="4:9" ht="14.5" x14ac:dyDescent="0.35">
      <c r="D9" s="306" t="s">
        <v>246</v>
      </c>
      <c r="E9" s="305">
        <f>16395200/10000000</f>
        <v>1.6395200000000001</v>
      </c>
      <c r="F9" s="305">
        <f>168632800/10000000</f>
        <v>16.86328</v>
      </c>
      <c r="G9" s="305">
        <f>773864000/10000000</f>
        <v>77.386399999999995</v>
      </c>
      <c r="H9" s="305">
        <f>2604779200/10000000</f>
        <v>260.47791999999998</v>
      </c>
      <c r="I9" s="304">
        <f>6383252000/10000000</f>
        <v>638.3252</v>
      </c>
    </row>
    <row r="10" spans="4:9" ht="14.5" x14ac:dyDescent="0.35">
      <c r="D10" s="306" t="s">
        <v>247</v>
      </c>
      <c r="E10" s="305">
        <f>3936000/10000000</f>
        <v>0.39360000000000001</v>
      </c>
      <c r="F10" s="305">
        <f>24432000/10000000</f>
        <v>2.4432</v>
      </c>
      <c r="G10" s="305">
        <f>93784000/10000000</f>
        <v>9.3783999999999992</v>
      </c>
      <c r="H10" s="305">
        <f>272069600/10000000</f>
        <v>27.206959999999999</v>
      </c>
      <c r="I10" s="304">
        <f>558177600/10000000</f>
        <v>55.81776</v>
      </c>
    </row>
    <row r="11" spans="4:9" ht="14.5" x14ac:dyDescent="0.35">
      <c r="D11" s="306" t="s">
        <v>261</v>
      </c>
      <c r="E11" s="305">
        <f>5904000/10000000</f>
        <v>0.59040000000000004</v>
      </c>
      <c r="F11" s="305">
        <f>36648000/10000000</f>
        <v>3.6648000000000001</v>
      </c>
      <c r="G11" s="305">
        <f>140676000/10000000</f>
        <v>14.067600000000001</v>
      </c>
      <c r="H11" s="305">
        <f>408104400/10000000</f>
        <v>40.81044</v>
      </c>
      <c r="I11" s="304">
        <f>837266400/10000000</f>
        <v>83.726640000000003</v>
      </c>
    </row>
    <row r="12" spans="4:9" ht="14.5" x14ac:dyDescent="0.35">
      <c r="D12" s="303" t="s">
        <v>279</v>
      </c>
      <c r="E12" s="302">
        <v>16.8</v>
      </c>
      <c r="F12" s="302">
        <v>42</v>
      </c>
      <c r="G12" s="302">
        <v>67.2</v>
      </c>
      <c r="H12" s="302">
        <v>100.8</v>
      </c>
      <c r="I12" s="301">
        <v>134.4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Assumptions</vt:lpstr>
      <vt:lpstr>Working for Branches</vt:lpstr>
      <vt:lpstr>Revenue</vt:lpstr>
      <vt:lpstr>Cost</vt:lpstr>
      <vt:lpstr>Salary</vt:lpstr>
      <vt:lpstr>Capex</vt:lpstr>
      <vt:lpstr>Income Statement</vt:lpstr>
      <vt:lpstr>Balance Sheet</vt:lpstr>
      <vt:lpstr>Cash Flow Statements</vt:lpstr>
      <vt:lpstr>DCF</vt:lpstr>
      <vt:lpstr>VC</vt:lpstr>
      <vt:lpstr>WACC</vt:lpstr>
      <vt:lpstr>Summary</vt:lpstr>
      <vt:lpstr>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Vikas Vohra</dc:creator>
  <cp:lastModifiedBy>Raghvendra Singh</cp:lastModifiedBy>
  <cp:lastPrinted>2022-10-03T09:22:43Z</cp:lastPrinted>
  <dcterms:created xsi:type="dcterms:W3CDTF">2018-05-17T07:31:57Z</dcterms:created>
  <dcterms:modified xsi:type="dcterms:W3CDTF">2024-07-06T13:59:32Z</dcterms:modified>
</cp:coreProperties>
</file>